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LUDOVICEUM\Ludoviceum_2023\tantervi hálók_alap\"/>
    </mc:Choice>
  </mc:AlternateContent>
  <bookViews>
    <workbookView xWindow="0" yWindow="0" windowWidth="19200" windowHeight="11370"/>
  </bookViews>
  <sheets>
    <sheet name="SZAK" sheetId="14" r:id="rId1"/>
    <sheet name="Biztonsági" sheetId="15" r:id="rId2"/>
    <sheet name="BV" sheetId="16" r:id="rId3"/>
    <sheet name="HATÁRRENDÉSZ" sheetId="12" r:id="rId4"/>
    <sheet name="Igrend" sheetId="17" r:id="rId5"/>
    <sheet name="Közlekedés" sheetId="18" r:id="rId6"/>
    <sheet name="Közrendvédelmi" sheetId="19" r:id="rId7"/>
    <sheet name="Migráció" sheetId="20" r:id="rId8"/>
    <sheet name="Vám" sheetId="21" r:id="rId9"/>
    <sheet name="Előtanulmányi rend" sheetId="22" r:id="rId10"/>
  </sheet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 localSheetId="9">#REF!</definedName>
    <definedName name="_4A83.2_4">#REF!</definedName>
    <definedName name="A83.2" localSheetId="9">#REF!</definedName>
    <definedName name="A83.2" localSheetId="3">#REF!</definedName>
    <definedName name="A83.2">#REF!</definedName>
    <definedName name="k">#REF!</definedName>
    <definedName name="másol" localSheetId="9">#REF!</definedName>
    <definedName name="másol">#REF!</definedName>
    <definedName name="_xlnm.Print_Area" localSheetId="3">HATÁRRENDÉSZ!#REF!</definedName>
    <definedName name="_xlnm.Print_Area" localSheetId="5">Közlekedés!$A$1:$AG$77</definedName>
  </definedNames>
  <calcPr calcId="162913"/>
</workbook>
</file>

<file path=xl/calcChain.xml><?xml version="1.0" encoding="utf-8"?>
<calcChain xmlns="http://schemas.openxmlformats.org/spreadsheetml/2006/main">
  <c r="N65" i="21" l="1"/>
  <c r="F65" i="21"/>
  <c r="F54" i="20"/>
  <c r="AC55" i="19"/>
  <c r="AB55" i="19"/>
  <c r="F69" i="18"/>
  <c r="AC56" i="18"/>
  <c r="AB56" i="18"/>
  <c r="AC55" i="18"/>
  <c r="AB55" i="18"/>
  <c r="AC55" i="17"/>
  <c r="AB55" i="17"/>
  <c r="F70" i="12"/>
  <c r="AD17" i="14"/>
  <c r="AC17" i="14"/>
  <c r="AB17" i="14"/>
  <c r="AE17" i="14" s="1"/>
  <c r="AD16" i="14"/>
  <c r="AC16" i="14"/>
  <c r="AB16" i="14"/>
  <c r="AD15" i="14"/>
  <c r="AC15" i="14"/>
  <c r="AB15" i="14"/>
  <c r="AD14" i="14"/>
  <c r="AC14" i="14"/>
  <c r="AB14" i="14"/>
  <c r="AE14" i="14" s="1"/>
  <c r="AE16" i="14" l="1"/>
  <c r="AE15" i="14"/>
  <c r="F67" i="19" l="1"/>
  <c r="AE16" i="16" l="1"/>
  <c r="AD16" i="16"/>
  <c r="AC16" i="16"/>
  <c r="AB16" i="16"/>
  <c r="AE19" i="21"/>
  <c r="AD19" i="21"/>
  <c r="AC19" i="21"/>
  <c r="AB19" i="21"/>
  <c r="AD18" i="21"/>
  <c r="AC18" i="21"/>
  <c r="AB18" i="21"/>
  <c r="AE17" i="21"/>
  <c r="AD17" i="21"/>
  <c r="AC17" i="21"/>
  <c r="AB17" i="21"/>
  <c r="AD16" i="20"/>
  <c r="AC16" i="20"/>
  <c r="AB16" i="20"/>
  <c r="AE16" i="20" s="1"/>
  <c r="AD15" i="20"/>
  <c r="AC15" i="20"/>
  <c r="AB15" i="20"/>
  <c r="AD14" i="20"/>
  <c r="AC14" i="20"/>
  <c r="AB14" i="20"/>
  <c r="AE14" i="20" s="1"/>
  <c r="AD22" i="19"/>
  <c r="AC22" i="19"/>
  <c r="AB22" i="19"/>
  <c r="AD21" i="19"/>
  <c r="AC21" i="19"/>
  <c r="AB21" i="19"/>
  <c r="AD20" i="19"/>
  <c r="AC20" i="19"/>
  <c r="AB20" i="19"/>
  <c r="AD22" i="18"/>
  <c r="AC22" i="18"/>
  <c r="AB22" i="18"/>
  <c r="AE22" i="18" s="1"/>
  <c r="AD21" i="18"/>
  <c r="AC21" i="18"/>
  <c r="AB21" i="18"/>
  <c r="AD20" i="18"/>
  <c r="AC20" i="18"/>
  <c r="AB20" i="18"/>
  <c r="AE20" i="18" s="1"/>
  <c r="AD22" i="17"/>
  <c r="AC22" i="17"/>
  <c r="AB22" i="17"/>
  <c r="AE22" i="17" s="1"/>
  <c r="AD21" i="17"/>
  <c r="AC21" i="17"/>
  <c r="AB21" i="17"/>
  <c r="AE21" i="17" s="1"/>
  <c r="AD20" i="17"/>
  <c r="AC20" i="17"/>
  <c r="AB20" i="17"/>
  <c r="AE20" i="17" s="1"/>
  <c r="AD22" i="12"/>
  <c r="AC22" i="12"/>
  <c r="AB22" i="12"/>
  <c r="AD21" i="12"/>
  <c r="AC21" i="12"/>
  <c r="AB21" i="12"/>
  <c r="AD20" i="12"/>
  <c r="AC20" i="12"/>
  <c r="AB20" i="12"/>
  <c r="AD12" i="21"/>
  <c r="AC12" i="21"/>
  <c r="AB12" i="21"/>
  <c r="AE12" i="21" s="1"/>
  <c r="AE12" i="20"/>
  <c r="AD12" i="20"/>
  <c r="AC12" i="20"/>
  <c r="AB12" i="20"/>
  <c r="AD12" i="19"/>
  <c r="AC12" i="19"/>
  <c r="AB12" i="19"/>
  <c r="AE12" i="19" s="1"/>
  <c r="AE12" i="18"/>
  <c r="AD12" i="18"/>
  <c r="AC12" i="18"/>
  <c r="AB12" i="18"/>
  <c r="AB13" i="18"/>
  <c r="AE13" i="18" s="1"/>
  <c r="AC13" i="18"/>
  <c r="AD13" i="18"/>
  <c r="AD12" i="17"/>
  <c r="AC12" i="17"/>
  <c r="AB12" i="17"/>
  <c r="AE12" i="17" s="1"/>
  <c r="AD12" i="12"/>
  <c r="AC12" i="12"/>
  <c r="AB12" i="12"/>
  <c r="AE13" i="15"/>
  <c r="AD13" i="15"/>
  <c r="AC13" i="15"/>
  <c r="AB13" i="15"/>
  <c r="AE20" i="19" l="1"/>
  <c r="AE12" i="12"/>
  <c r="AE20" i="12"/>
  <c r="AE22" i="12"/>
  <c r="AE21" i="18"/>
  <c r="AE22" i="19"/>
  <c r="AE15" i="20"/>
  <c r="AE18" i="21"/>
  <c r="AE21" i="19"/>
  <c r="AE21" i="12"/>
  <c r="Y40" i="14"/>
  <c r="X40" i="14"/>
  <c r="U40" i="14"/>
  <c r="T40" i="14"/>
  <c r="M40" i="14"/>
  <c r="L40" i="14"/>
  <c r="P40" i="14"/>
  <c r="D40" i="14"/>
  <c r="AB54" i="16" l="1"/>
  <c r="AC54" i="16"/>
  <c r="AD54" i="16"/>
  <c r="AB55" i="16"/>
  <c r="AC55" i="16"/>
  <c r="AD55" i="16"/>
  <c r="AB56" i="16"/>
  <c r="AC56" i="16"/>
  <c r="AD56" i="16"/>
  <c r="AB57" i="16"/>
  <c r="AC57" i="16"/>
  <c r="AD57" i="16"/>
  <c r="AE55" i="16" l="1"/>
  <c r="AE54" i="16"/>
  <c r="AE57" i="16"/>
  <c r="AE56" i="16"/>
  <c r="AC68" i="21" l="1"/>
  <c r="AB68" i="21"/>
  <c r="AC58" i="20"/>
  <c r="AB58" i="20"/>
  <c r="AC69" i="16"/>
  <c r="AB69" i="16"/>
  <c r="AC62" i="15"/>
  <c r="AB62" i="15"/>
  <c r="AE62" i="15" s="1"/>
  <c r="AE68" i="21"/>
  <c r="AE58" i="20"/>
  <c r="AC73" i="21"/>
  <c r="AB73" i="21"/>
  <c r="AD14" i="21"/>
  <c r="AD15" i="21"/>
  <c r="AD16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13" i="21"/>
  <c r="AC14" i="21"/>
  <c r="AC15" i="21"/>
  <c r="AC16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65" i="21" s="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13" i="21"/>
  <c r="AB14" i="21"/>
  <c r="AE14" i="21" s="1"/>
  <c r="AB15" i="21"/>
  <c r="AE15" i="21" s="1"/>
  <c r="AB16" i="21"/>
  <c r="AB20" i="21"/>
  <c r="AB21" i="21"/>
  <c r="AE21" i="21" s="1"/>
  <c r="AB22" i="21"/>
  <c r="AE22" i="21" s="1"/>
  <c r="AB23" i="21"/>
  <c r="AB24" i="21"/>
  <c r="AE24" i="21"/>
  <c r="AB25" i="21"/>
  <c r="AE25" i="21" s="1"/>
  <c r="AB26" i="21"/>
  <c r="AB27" i="21"/>
  <c r="AB28" i="21"/>
  <c r="AE28" i="21" s="1"/>
  <c r="AB29" i="21"/>
  <c r="AE29" i="21"/>
  <c r="AB30" i="21"/>
  <c r="AB31" i="21"/>
  <c r="AB32" i="21"/>
  <c r="AB34" i="21"/>
  <c r="AB35" i="21"/>
  <c r="AB36" i="21"/>
  <c r="AB37" i="21"/>
  <c r="AB38" i="21"/>
  <c r="AB39" i="21"/>
  <c r="AB40" i="21"/>
  <c r="AB65" i="21" s="1"/>
  <c r="AB41" i="21"/>
  <c r="AB42" i="21"/>
  <c r="AE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E54" i="21"/>
  <c r="AB55" i="21"/>
  <c r="AB56" i="21"/>
  <c r="AB57" i="21"/>
  <c r="AB58" i="21"/>
  <c r="AB59" i="21"/>
  <c r="AE59" i="21" s="1"/>
  <c r="AB60" i="21"/>
  <c r="AB61" i="21"/>
  <c r="AB62" i="21"/>
  <c r="AB63" i="21"/>
  <c r="AB13" i="21"/>
  <c r="AE13" i="21"/>
  <c r="Y65" i="21"/>
  <c r="X65" i="21"/>
  <c r="V65" i="21"/>
  <c r="U65" i="21"/>
  <c r="T65" i="21"/>
  <c r="R65" i="21"/>
  <c r="Q65" i="21"/>
  <c r="P65" i="21"/>
  <c r="J65" i="21"/>
  <c r="I65" i="21"/>
  <c r="H65" i="21"/>
  <c r="AA81" i="21"/>
  <c r="AA73" i="21"/>
  <c r="AA92" i="21"/>
  <c r="Z73" i="21"/>
  <c r="Y73" i="21"/>
  <c r="X73" i="21"/>
  <c r="W73" i="21"/>
  <c r="W91" i="21"/>
  <c r="V73" i="21"/>
  <c r="U73" i="21"/>
  <c r="T73" i="21"/>
  <c r="S73" i="21"/>
  <c r="S90" i="21"/>
  <c r="R73" i="21"/>
  <c r="Q73" i="21"/>
  <c r="P73" i="21"/>
  <c r="O73" i="21"/>
  <c r="O89" i="21"/>
  <c r="N73" i="21"/>
  <c r="M73" i="21"/>
  <c r="L73" i="21"/>
  <c r="K73" i="21"/>
  <c r="K92" i="21"/>
  <c r="J73" i="21"/>
  <c r="I73" i="21"/>
  <c r="H73" i="21"/>
  <c r="G73" i="21"/>
  <c r="G91" i="21"/>
  <c r="F73" i="21"/>
  <c r="E73" i="21"/>
  <c r="D73" i="21"/>
  <c r="Z65" i="21"/>
  <c r="M65" i="21"/>
  <c r="L65" i="21"/>
  <c r="E65" i="21"/>
  <c r="D65" i="21"/>
  <c r="AC64" i="20"/>
  <c r="AC59" i="20"/>
  <c r="AC60" i="20"/>
  <c r="AC61" i="20"/>
  <c r="AC62" i="20"/>
  <c r="AC63" i="20"/>
  <c r="AC57" i="20"/>
  <c r="AB64" i="20"/>
  <c r="AB59" i="20"/>
  <c r="AB60" i="20"/>
  <c r="AB61" i="20"/>
  <c r="AB62" i="20"/>
  <c r="AB63" i="20"/>
  <c r="AB57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13" i="20"/>
  <c r="AC17" i="20"/>
  <c r="AC18" i="20"/>
  <c r="AC19" i="20"/>
  <c r="AC20" i="20"/>
  <c r="AC21" i="20"/>
  <c r="AC54" i="20" s="1"/>
  <c r="AC22" i="20"/>
  <c r="AC23" i="20"/>
  <c r="AC24" i="20"/>
  <c r="AC25" i="20"/>
  <c r="AC26" i="20"/>
  <c r="AC27" i="20"/>
  <c r="AC28" i="20"/>
  <c r="AC29" i="20"/>
  <c r="AE29" i="20"/>
  <c r="AC30" i="20"/>
  <c r="AC31" i="20"/>
  <c r="AC32" i="20"/>
  <c r="AC33" i="20"/>
  <c r="AE33" i="20"/>
  <c r="AC34" i="20"/>
  <c r="AC35" i="20"/>
  <c r="AC36" i="20"/>
  <c r="AC37" i="20"/>
  <c r="AE37" i="20"/>
  <c r="AC38" i="20"/>
  <c r="AC39" i="20"/>
  <c r="AC40" i="20"/>
  <c r="AC41" i="20"/>
  <c r="AE41" i="20"/>
  <c r="AC42" i="20"/>
  <c r="AC43" i="20"/>
  <c r="AC44" i="20"/>
  <c r="AC45" i="20"/>
  <c r="AC46" i="20"/>
  <c r="AC47" i="20"/>
  <c r="AC48" i="20"/>
  <c r="AC49" i="20"/>
  <c r="AC50" i="20"/>
  <c r="AE50" i="20" s="1"/>
  <c r="AC51" i="20"/>
  <c r="AC52" i="20"/>
  <c r="AC53" i="20"/>
  <c r="AE53" i="20"/>
  <c r="AB17" i="20"/>
  <c r="AB18" i="20"/>
  <c r="AB19" i="20"/>
  <c r="AB20" i="20"/>
  <c r="AB21" i="20"/>
  <c r="AB22" i="20"/>
  <c r="AB23" i="20"/>
  <c r="AB24" i="20"/>
  <c r="AE24" i="20" s="1"/>
  <c r="AB25" i="20"/>
  <c r="AB26" i="20"/>
  <c r="AB27" i="20"/>
  <c r="AE27" i="20"/>
  <c r="AB28" i="20"/>
  <c r="AE28" i="20"/>
  <c r="AB29" i="20"/>
  <c r="AB30" i="20"/>
  <c r="AE30" i="20"/>
  <c r="AB31" i="20"/>
  <c r="AE31" i="20"/>
  <c r="AB32" i="20"/>
  <c r="AE32" i="20"/>
  <c r="AB33" i="20"/>
  <c r="AB34" i="20"/>
  <c r="AB35" i="20"/>
  <c r="AE35" i="20"/>
  <c r="AB36" i="20"/>
  <c r="AE36" i="20"/>
  <c r="AB37" i="20"/>
  <c r="AB38" i="20"/>
  <c r="AB39" i="20"/>
  <c r="AB40" i="20"/>
  <c r="AB41" i="20"/>
  <c r="AB42" i="20"/>
  <c r="AE42" i="20"/>
  <c r="AB43" i="20"/>
  <c r="AE43" i="20" s="1"/>
  <c r="AB44" i="20"/>
  <c r="AE44" i="20" s="1"/>
  <c r="AB45" i="20"/>
  <c r="AB46" i="20"/>
  <c r="AB47" i="20"/>
  <c r="AE47" i="20" s="1"/>
  <c r="AB48" i="20"/>
  <c r="AB49" i="20"/>
  <c r="AB50" i="20"/>
  <c r="AB51" i="20"/>
  <c r="AE51" i="20"/>
  <c r="AB52" i="20"/>
  <c r="AE52" i="20" s="1"/>
  <c r="AB53" i="20"/>
  <c r="AC13" i="20"/>
  <c r="AB13" i="20"/>
  <c r="AA64" i="20"/>
  <c r="AA80" i="20"/>
  <c r="Z64" i="20"/>
  <c r="Y64" i="20"/>
  <c r="X64" i="20"/>
  <c r="W64" i="20"/>
  <c r="W83" i="20"/>
  <c r="V64" i="20"/>
  <c r="U64" i="20"/>
  <c r="T64" i="20"/>
  <c r="S64" i="20"/>
  <c r="S82" i="20"/>
  <c r="R64" i="20"/>
  <c r="Q64" i="20"/>
  <c r="P64" i="20"/>
  <c r="O64" i="20"/>
  <c r="O81" i="20"/>
  <c r="N64" i="20"/>
  <c r="M64" i="20"/>
  <c r="L64" i="20"/>
  <c r="K64" i="20"/>
  <c r="K80" i="20"/>
  <c r="J64" i="20"/>
  <c r="I64" i="20"/>
  <c r="H64" i="20"/>
  <c r="G64" i="20"/>
  <c r="G83" i="20"/>
  <c r="F64" i="20"/>
  <c r="E64" i="20"/>
  <c r="D64" i="20"/>
  <c r="Z54" i="20"/>
  <c r="V54" i="20"/>
  <c r="R54" i="20"/>
  <c r="N54" i="20"/>
  <c r="J54" i="20"/>
  <c r="H54" i="20"/>
  <c r="Y54" i="20"/>
  <c r="X54" i="20"/>
  <c r="U54" i="20"/>
  <c r="T54" i="20"/>
  <c r="Q54" i="20"/>
  <c r="P54" i="20"/>
  <c r="M54" i="20"/>
  <c r="L54" i="20"/>
  <c r="I54" i="20"/>
  <c r="D54" i="20"/>
  <c r="AC70" i="19"/>
  <c r="AC71" i="19"/>
  <c r="AC72" i="19"/>
  <c r="AC73" i="19"/>
  <c r="AC74" i="19" s="1"/>
  <c r="AB70" i="19"/>
  <c r="AB71" i="19"/>
  <c r="AB74" i="19" s="1"/>
  <c r="AB72" i="19"/>
  <c r="AB73" i="19"/>
  <c r="AC14" i="19"/>
  <c r="AC15" i="19"/>
  <c r="AC16" i="19"/>
  <c r="AC17" i="19"/>
  <c r="AC18" i="19"/>
  <c r="AC19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4" i="19"/>
  <c r="AC56" i="19"/>
  <c r="AC57" i="19"/>
  <c r="AC58" i="19"/>
  <c r="AC59" i="19"/>
  <c r="AC60" i="19"/>
  <c r="AC61" i="19"/>
  <c r="AC62" i="19"/>
  <c r="AC63" i="19"/>
  <c r="AC64" i="19"/>
  <c r="AC65" i="19"/>
  <c r="AC66" i="19"/>
  <c r="AB14" i="19"/>
  <c r="AE14" i="19" s="1"/>
  <c r="AB15" i="19"/>
  <c r="AE15" i="19" s="1"/>
  <c r="AB16" i="19"/>
  <c r="AE16" i="19" s="1"/>
  <c r="AB17" i="19"/>
  <c r="AB18" i="19"/>
  <c r="AB19" i="19"/>
  <c r="AB23" i="19"/>
  <c r="AE23" i="19" s="1"/>
  <c r="AB24" i="19"/>
  <c r="AB25" i="19"/>
  <c r="AE25" i="19" s="1"/>
  <c r="AB26" i="19"/>
  <c r="AB27" i="19"/>
  <c r="AE27" i="19" s="1"/>
  <c r="AB28" i="19"/>
  <c r="AB29" i="19"/>
  <c r="AE29" i="19" s="1"/>
  <c r="AB30" i="19"/>
  <c r="AB31" i="19"/>
  <c r="AE31" i="19" s="1"/>
  <c r="AB32" i="19"/>
  <c r="AB33" i="19"/>
  <c r="AB34" i="19"/>
  <c r="AB35" i="19"/>
  <c r="AE35" i="19" s="1"/>
  <c r="AB36" i="19"/>
  <c r="AB37" i="19"/>
  <c r="AB38" i="19"/>
  <c r="AB39" i="19"/>
  <c r="AE39" i="19" s="1"/>
  <c r="AB40" i="19"/>
  <c r="AB41" i="19"/>
  <c r="AB42" i="19"/>
  <c r="AE42" i="19" s="1"/>
  <c r="AB43" i="19"/>
  <c r="AB44" i="19"/>
  <c r="AB45" i="19"/>
  <c r="AB46" i="19"/>
  <c r="AB47" i="19"/>
  <c r="AB48" i="19"/>
  <c r="AB49" i="19"/>
  <c r="AE49" i="19" s="1"/>
  <c r="AB50" i="19"/>
  <c r="AE50" i="19" s="1"/>
  <c r="AB51" i="19"/>
  <c r="AE51" i="19" s="1"/>
  <c r="AB52" i="19"/>
  <c r="AE52" i="19" s="1"/>
  <c r="AB54" i="19"/>
  <c r="AB56" i="19"/>
  <c r="AB57" i="19"/>
  <c r="AB58" i="19"/>
  <c r="AE58" i="19" s="1"/>
  <c r="AB59" i="19"/>
  <c r="AE59" i="19" s="1"/>
  <c r="AB60" i="19"/>
  <c r="AB61" i="19"/>
  <c r="AB62" i="19"/>
  <c r="AB63" i="19"/>
  <c r="AB64" i="19"/>
  <c r="AB65" i="19"/>
  <c r="AB66" i="19"/>
  <c r="AE66" i="19" s="1"/>
  <c r="AD13" i="19"/>
  <c r="AC13" i="19"/>
  <c r="AB13" i="19"/>
  <c r="AE13" i="19" s="1"/>
  <c r="AA74" i="19"/>
  <c r="AA93" i="19"/>
  <c r="Z74" i="19"/>
  <c r="W74" i="19"/>
  <c r="W92" i="19"/>
  <c r="V74" i="19"/>
  <c r="S74" i="19"/>
  <c r="S91" i="19" s="1"/>
  <c r="R74" i="19"/>
  <c r="O74" i="19"/>
  <c r="O90" i="19"/>
  <c r="N74" i="19"/>
  <c r="K74" i="19"/>
  <c r="K93" i="19"/>
  <c r="J74" i="19"/>
  <c r="G74" i="19"/>
  <c r="G92" i="19"/>
  <c r="F74" i="19"/>
  <c r="D74" i="19"/>
  <c r="Z67" i="19"/>
  <c r="V67" i="19"/>
  <c r="R67" i="19"/>
  <c r="N67" i="19"/>
  <c r="J67" i="19"/>
  <c r="AD66" i="19"/>
  <c r="AD65" i="19"/>
  <c r="AD64" i="19"/>
  <c r="AD63" i="19"/>
  <c r="AD62" i="19"/>
  <c r="AD61" i="19"/>
  <c r="AD60" i="19"/>
  <c r="AD59" i="19"/>
  <c r="AD58" i="19"/>
  <c r="AD57" i="19"/>
  <c r="AD56" i="19"/>
  <c r="AD54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32" i="19"/>
  <c r="AD31" i="19"/>
  <c r="AD30" i="19"/>
  <c r="AD29" i="19"/>
  <c r="AD28" i="19"/>
  <c r="AD27" i="19"/>
  <c r="AD26" i="19"/>
  <c r="AD25" i="19"/>
  <c r="AD24" i="19"/>
  <c r="AD23" i="19"/>
  <c r="AD19" i="19"/>
  <c r="AD18" i="19"/>
  <c r="AD17" i="19"/>
  <c r="AD16" i="19"/>
  <c r="D67" i="19"/>
  <c r="AD15" i="19"/>
  <c r="AD14" i="19"/>
  <c r="AC72" i="18"/>
  <c r="AC76" i="18" s="1"/>
  <c r="AC73" i="18"/>
  <c r="AC74" i="18"/>
  <c r="AC75" i="18"/>
  <c r="AB72" i="18"/>
  <c r="AB76" i="18" s="1"/>
  <c r="AB73" i="18"/>
  <c r="AB74" i="18"/>
  <c r="AB75" i="18"/>
  <c r="AD14" i="18"/>
  <c r="AD15" i="18"/>
  <c r="AD16" i="18"/>
  <c r="AD17" i="18"/>
  <c r="AD18" i="18"/>
  <c r="AD19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4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C14" i="18"/>
  <c r="AC15" i="18"/>
  <c r="AC16" i="18"/>
  <c r="AC17" i="18"/>
  <c r="AC18" i="18"/>
  <c r="AC19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4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B14" i="18"/>
  <c r="AB15" i="18"/>
  <c r="AE15" i="18" s="1"/>
  <c r="AB16" i="18"/>
  <c r="AE16" i="18" s="1"/>
  <c r="AB17" i="18"/>
  <c r="AB18" i="18"/>
  <c r="AE18" i="18" s="1"/>
  <c r="AB19" i="18"/>
  <c r="AB23" i="18"/>
  <c r="AE23" i="18" s="1"/>
  <c r="AB24" i="18"/>
  <c r="AB25" i="18"/>
  <c r="AB26" i="18"/>
  <c r="AB27" i="18"/>
  <c r="AB28" i="18"/>
  <c r="AB29" i="18"/>
  <c r="AB30" i="18"/>
  <c r="AE30" i="18" s="1"/>
  <c r="AB31" i="18"/>
  <c r="AE31" i="18" s="1"/>
  <c r="AB32" i="18"/>
  <c r="AB33" i="18"/>
  <c r="AB34" i="18"/>
  <c r="AB35" i="18"/>
  <c r="AE35" i="18" s="1"/>
  <c r="AB36" i="18"/>
  <c r="AB37" i="18"/>
  <c r="AB38" i="18"/>
  <c r="AE38" i="18" s="1"/>
  <c r="AB39" i="18"/>
  <c r="AE39" i="18" s="1"/>
  <c r="AB40" i="18"/>
  <c r="AB41" i="18"/>
  <c r="AB42" i="18"/>
  <c r="AE42" i="18" s="1"/>
  <c r="AB43" i="18"/>
  <c r="AE43" i="18" s="1"/>
  <c r="AB44" i="18"/>
  <c r="AB45" i="18"/>
  <c r="AB46" i="18"/>
  <c r="AE46" i="18" s="1"/>
  <c r="AB47" i="18"/>
  <c r="AE47" i="18" s="1"/>
  <c r="AB48" i="18"/>
  <c r="AE48" i="18" s="1"/>
  <c r="AB49" i="18"/>
  <c r="AB50" i="18"/>
  <c r="AE50" i="18" s="1"/>
  <c r="AB51" i="18"/>
  <c r="AE51" i="18" s="1"/>
  <c r="AB52" i="18"/>
  <c r="AB54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A76" i="18"/>
  <c r="AA95" i="18"/>
  <c r="Z76" i="18"/>
  <c r="W76" i="18"/>
  <c r="W94" i="18" s="1"/>
  <c r="V76" i="18"/>
  <c r="S76" i="18"/>
  <c r="S88" i="18" s="1"/>
  <c r="S93" i="18"/>
  <c r="R76" i="18"/>
  <c r="O76" i="18"/>
  <c r="O92" i="18"/>
  <c r="N76" i="18"/>
  <c r="K76" i="18"/>
  <c r="K95" i="18"/>
  <c r="J76" i="18"/>
  <c r="G76" i="18"/>
  <c r="G94" i="18" s="1"/>
  <c r="F76" i="18"/>
  <c r="D76" i="18"/>
  <c r="L76" i="18"/>
  <c r="E76" i="18"/>
  <c r="Z69" i="18"/>
  <c r="V69" i="18"/>
  <c r="R69" i="18"/>
  <c r="N69" i="18"/>
  <c r="J69" i="18"/>
  <c r="D69" i="18"/>
  <c r="AE46" i="20"/>
  <c r="AE45" i="20"/>
  <c r="AE13" i="20"/>
  <c r="AE58" i="21"/>
  <c r="AE34" i="21"/>
  <c r="AE49" i="20"/>
  <c r="AE40" i="20"/>
  <c r="AE39" i="20"/>
  <c r="AE38" i="20"/>
  <c r="AE26" i="20"/>
  <c r="AE25" i="20"/>
  <c r="AE23" i="20"/>
  <c r="AE22" i="20"/>
  <c r="AE29" i="18"/>
  <c r="AE18" i="20"/>
  <c r="AE20" i="20"/>
  <c r="AE19" i="20"/>
  <c r="AE25" i="18"/>
  <c r="AE17" i="20"/>
  <c r="S82" i="21"/>
  <c r="K81" i="21"/>
  <c r="S83" i="21"/>
  <c r="O81" i="21"/>
  <c r="K84" i="21"/>
  <c r="S81" i="21"/>
  <c r="G82" i="21"/>
  <c r="W82" i="21"/>
  <c r="K83" i="21"/>
  <c r="AA83" i="21"/>
  <c r="O84" i="21"/>
  <c r="S85" i="21"/>
  <c r="G86" i="21"/>
  <c r="W86" i="21"/>
  <c r="K87" i="21"/>
  <c r="AA87" i="21"/>
  <c r="O88" i="21"/>
  <c r="S89" i="21"/>
  <c r="G90" i="21"/>
  <c r="W90" i="21"/>
  <c r="K91" i="21"/>
  <c r="AA91" i="21"/>
  <c r="O92" i="21"/>
  <c r="G81" i="21"/>
  <c r="W81" i="21"/>
  <c r="K82" i="21"/>
  <c r="AA82" i="21"/>
  <c r="O83" i="21"/>
  <c r="S84" i="21"/>
  <c r="G85" i="21"/>
  <c r="W85" i="21"/>
  <c r="K86" i="21"/>
  <c r="AA86" i="21"/>
  <c r="O87" i="21"/>
  <c r="S88" i="21"/>
  <c r="G89" i="21"/>
  <c r="W89" i="21"/>
  <c r="K90" i="21"/>
  <c r="AA90" i="21"/>
  <c r="O91" i="21"/>
  <c r="S92" i="21"/>
  <c r="O82" i="21"/>
  <c r="G84" i="21"/>
  <c r="W84" i="21"/>
  <c r="K85" i="21"/>
  <c r="AA85" i="21"/>
  <c r="O86" i="21"/>
  <c r="S87" i="21"/>
  <c r="G88" i="21"/>
  <c r="W88" i="21"/>
  <c r="K89" i="21"/>
  <c r="AA89" i="21"/>
  <c r="O90" i="21"/>
  <c r="S91" i="21"/>
  <c r="G92" i="21"/>
  <c r="W92" i="21"/>
  <c r="G83" i="21"/>
  <c r="W83" i="21"/>
  <c r="AA84" i="21"/>
  <c r="O85" i="21"/>
  <c r="S86" i="21"/>
  <c r="G87" i="21"/>
  <c r="W87" i="21"/>
  <c r="K88" i="21"/>
  <c r="AA88" i="21"/>
  <c r="AA73" i="20"/>
  <c r="K75" i="20"/>
  <c r="AA77" i="20"/>
  <c r="AA81" i="20"/>
  <c r="G72" i="20"/>
  <c r="S73" i="20"/>
  <c r="W74" i="20"/>
  <c r="G76" i="20"/>
  <c r="S77" i="20"/>
  <c r="W78" i="20"/>
  <c r="G80" i="20"/>
  <c r="S81" i="20"/>
  <c r="W82" i="20"/>
  <c r="E54" i="20"/>
  <c r="O72" i="20"/>
  <c r="O76" i="20"/>
  <c r="K79" i="20"/>
  <c r="O80" i="20"/>
  <c r="K83" i="20"/>
  <c r="W72" i="20"/>
  <c r="G74" i="20"/>
  <c r="S75" i="20"/>
  <c r="W76" i="20"/>
  <c r="G78" i="20"/>
  <c r="S79" i="20"/>
  <c r="W80" i="20"/>
  <c r="G82" i="20"/>
  <c r="S83" i="20"/>
  <c r="K73" i="20"/>
  <c r="O74" i="20"/>
  <c r="AA75" i="20"/>
  <c r="K77" i="20"/>
  <c r="O78" i="20"/>
  <c r="AA79" i="20"/>
  <c r="K81" i="20"/>
  <c r="O82" i="20"/>
  <c r="AA83" i="20"/>
  <c r="S72" i="20"/>
  <c r="G73" i="20"/>
  <c r="W73" i="20"/>
  <c r="W84" i="20" s="1"/>
  <c r="K74" i="20"/>
  <c r="AA74" i="20"/>
  <c r="O75" i="20"/>
  <c r="S76" i="20"/>
  <c r="G77" i="20"/>
  <c r="W77" i="20"/>
  <c r="K78" i="20"/>
  <c r="AA78" i="20"/>
  <c r="AA84" i="20" s="1"/>
  <c r="O79" i="20"/>
  <c r="S80" i="20"/>
  <c r="G81" i="20"/>
  <c r="W81" i="20"/>
  <c r="K82" i="20"/>
  <c r="AA82" i="20"/>
  <c r="O83" i="20"/>
  <c r="K72" i="20"/>
  <c r="AA72" i="20"/>
  <c r="O73" i="20"/>
  <c r="S74" i="20"/>
  <c r="G75" i="20"/>
  <c r="W75" i="20"/>
  <c r="K76" i="20"/>
  <c r="AA76" i="20"/>
  <c r="O77" i="20"/>
  <c r="S78" i="20"/>
  <c r="G79" i="20"/>
  <c r="W79" i="20"/>
  <c r="H74" i="19"/>
  <c r="P74" i="19"/>
  <c r="I74" i="19"/>
  <c r="Q74" i="19"/>
  <c r="E74" i="19"/>
  <c r="M74" i="19"/>
  <c r="U74" i="19"/>
  <c r="H67" i="19"/>
  <c r="P67" i="19"/>
  <c r="X67" i="19"/>
  <c r="W83" i="19"/>
  <c r="I67" i="19"/>
  <c r="Q67" i="19"/>
  <c r="Y67" i="19"/>
  <c r="L74" i="19"/>
  <c r="T74" i="19"/>
  <c r="G84" i="19"/>
  <c r="L67" i="19"/>
  <c r="T67" i="19"/>
  <c r="E67" i="19"/>
  <c r="Y74" i="19"/>
  <c r="O82" i="19"/>
  <c r="W84" i="19"/>
  <c r="M67" i="19"/>
  <c r="U67" i="19"/>
  <c r="X74" i="19"/>
  <c r="G83" i="19"/>
  <c r="O85" i="19"/>
  <c r="K84" i="19"/>
  <c r="AA84" i="19"/>
  <c r="G87" i="19"/>
  <c r="W87" i="19"/>
  <c r="K88" i="19"/>
  <c r="AA88" i="19"/>
  <c r="O89" i="19"/>
  <c r="G91" i="19"/>
  <c r="W91" i="19"/>
  <c r="K92" i="19"/>
  <c r="AA92" i="19"/>
  <c r="O93" i="19"/>
  <c r="G82" i="19"/>
  <c r="W82" i="19"/>
  <c r="K83" i="19"/>
  <c r="AA83" i="19"/>
  <c r="O84" i="19"/>
  <c r="G86" i="19"/>
  <c r="W86" i="19"/>
  <c r="K87" i="19"/>
  <c r="AA87" i="19"/>
  <c r="O88" i="19"/>
  <c r="S89" i="19"/>
  <c r="G90" i="19"/>
  <c r="W90" i="19"/>
  <c r="K91" i="19"/>
  <c r="AA91" i="19"/>
  <c r="O92" i="19"/>
  <c r="K82" i="19"/>
  <c r="AA82" i="19"/>
  <c r="O83" i="19"/>
  <c r="G85" i="19"/>
  <c r="W85" i="19"/>
  <c r="K86" i="19"/>
  <c r="AA86" i="19"/>
  <c r="O87" i="19"/>
  <c r="S88" i="19"/>
  <c r="G89" i="19"/>
  <c r="W89" i="19"/>
  <c r="K90" i="19"/>
  <c r="AA90" i="19"/>
  <c r="O91" i="19"/>
  <c r="G93" i="19"/>
  <c r="W93" i="19"/>
  <c r="S83" i="19"/>
  <c r="K85" i="19"/>
  <c r="AA85" i="19"/>
  <c r="O86" i="19"/>
  <c r="S87" i="19"/>
  <c r="G88" i="19"/>
  <c r="W88" i="19"/>
  <c r="K89" i="19"/>
  <c r="AA89" i="19"/>
  <c r="T76" i="18"/>
  <c r="M69" i="18"/>
  <c r="U69" i="18"/>
  <c r="H69" i="18"/>
  <c r="P69" i="18"/>
  <c r="X69" i="18"/>
  <c r="M76" i="18"/>
  <c r="U76" i="18"/>
  <c r="H76" i="18"/>
  <c r="P76" i="18"/>
  <c r="X76" i="18"/>
  <c r="I69" i="18"/>
  <c r="Q69" i="18"/>
  <c r="Y69" i="18"/>
  <c r="L69" i="18"/>
  <c r="T69" i="18"/>
  <c r="E69" i="18"/>
  <c r="Y76" i="18"/>
  <c r="I76" i="18"/>
  <c r="Q76" i="18"/>
  <c r="O85" i="18"/>
  <c r="S84" i="18"/>
  <c r="G85" i="18"/>
  <c r="K86" i="18"/>
  <c r="AA86" i="18"/>
  <c r="O87" i="18"/>
  <c r="K90" i="18"/>
  <c r="AA90" i="18"/>
  <c r="O91" i="18"/>
  <c r="S92" i="18"/>
  <c r="G93" i="18"/>
  <c r="K94" i="18"/>
  <c r="AA94" i="18"/>
  <c r="O95" i="18"/>
  <c r="K85" i="18"/>
  <c r="AA85" i="18"/>
  <c r="O86" i="18"/>
  <c r="W88" i="18"/>
  <c r="K89" i="18"/>
  <c r="AA89" i="18"/>
  <c r="O90" i="18"/>
  <c r="S91" i="18"/>
  <c r="K93" i="18"/>
  <c r="AA93" i="18"/>
  <c r="O94" i="18"/>
  <c r="K84" i="18"/>
  <c r="AA84" i="18"/>
  <c r="K88" i="18"/>
  <c r="AA88" i="18"/>
  <c r="O89" i="18"/>
  <c r="S90" i="18"/>
  <c r="G91" i="18"/>
  <c r="K92" i="18"/>
  <c r="AA92" i="18"/>
  <c r="O93" i="18"/>
  <c r="O84" i="18"/>
  <c r="O96" i="18" s="1"/>
  <c r="K87" i="18"/>
  <c r="AA87" i="18"/>
  <c r="O88" i="18"/>
  <c r="S89" i="18"/>
  <c r="G90" i="18"/>
  <c r="K91" i="18"/>
  <c r="AA91" i="18"/>
  <c r="AC70" i="17"/>
  <c r="AC71" i="17"/>
  <c r="AC72" i="17"/>
  <c r="AC73" i="17"/>
  <c r="AC74" i="17"/>
  <c r="AB70" i="17"/>
  <c r="AB71" i="17"/>
  <c r="AB72" i="17"/>
  <c r="AB73" i="17"/>
  <c r="AB74" i="17" s="1"/>
  <c r="AD14" i="17"/>
  <c r="AD15" i="17"/>
  <c r="AD16" i="17"/>
  <c r="AD17" i="17"/>
  <c r="AD18" i="17"/>
  <c r="AD19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7" i="17"/>
  <c r="AD48" i="17"/>
  <c r="AD49" i="17"/>
  <c r="AD50" i="17"/>
  <c r="AD51" i="17"/>
  <c r="AD52" i="17"/>
  <c r="AD53" i="17"/>
  <c r="AD54" i="17"/>
  <c r="AD56" i="17"/>
  <c r="AD57" i="17"/>
  <c r="AD58" i="17"/>
  <c r="AD59" i="17"/>
  <c r="AD60" i="17"/>
  <c r="AD61" i="17"/>
  <c r="AD65" i="17"/>
  <c r="AD66" i="17"/>
  <c r="AC14" i="17"/>
  <c r="AC15" i="17"/>
  <c r="AC16" i="17"/>
  <c r="AC17" i="17"/>
  <c r="AC18" i="17"/>
  <c r="AC19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7" i="17"/>
  <c r="AC48" i="17"/>
  <c r="AC49" i="17"/>
  <c r="AC50" i="17"/>
  <c r="AC51" i="17"/>
  <c r="AC52" i="17"/>
  <c r="AC53" i="17"/>
  <c r="AC54" i="17"/>
  <c r="AC56" i="17"/>
  <c r="AC57" i="17"/>
  <c r="AC58" i="17"/>
  <c r="AC59" i="17"/>
  <c r="AC60" i="17"/>
  <c r="AC61" i="17"/>
  <c r="AC65" i="17"/>
  <c r="AC66" i="17"/>
  <c r="AB14" i="17"/>
  <c r="AB15" i="17"/>
  <c r="AB16" i="17"/>
  <c r="AB17" i="17"/>
  <c r="AB18" i="17"/>
  <c r="AB19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E39" i="17" s="1"/>
  <c r="AB40" i="17"/>
  <c r="AB41" i="17"/>
  <c r="AB42" i="17"/>
  <c r="AB43" i="17"/>
  <c r="AB44" i="17"/>
  <c r="AB45" i="17"/>
  <c r="AB47" i="17"/>
  <c r="AB48" i="17"/>
  <c r="AB49" i="17"/>
  <c r="AB50" i="17"/>
  <c r="AB51" i="17"/>
  <c r="AB52" i="17"/>
  <c r="AB53" i="17"/>
  <c r="AB54" i="17"/>
  <c r="AB56" i="17"/>
  <c r="AB57" i="17"/>
  <c r="AB58" i="17"/>
  <c r="AB59" i="17"/>
  <c r="AB60" i="17"/>
  <c r="AB61" i="17"/>
  <c r="AB65" i="17"/>
  <c r="AB66" i="17"/>
  <c r="AD13" i="17"/>
  <c r="AC13" i="17"/>
  <c r="AB13" i="17"/>
  <c r="AE13" i="17"/>
  <c r="Z67" i="17"/>
  <c r="X67" i="17"/>
  <c r="V67" i="17"/>
  <c r="U67" i="17"/>
  <c r="T67" i="17"/>
  <c r="R67" i="17"/>
  <c r="Q67" i="17"/>
  <c r="P67" i="17"/>
  <c r="M67" i="17"/>
  <c r="L67" i="17"/>
  <c r="J67" i="17"/>
  <c r="I67" i="17"/>
  <c r="H67" i="17"/>
  <c r="D67" i="17"/>
  <c r="AA74" i="17"/>
  <c r="AA93" i="17"/>
  <c r="Z74" i="17"/>
  <c r="Y74" i="17"/>
  <c r="X74" i="17"/>
  <c r="W74" i="17"/>
  <c r="W92" i="17" s="1"/>
  <c r="V74" i="17"/>
  <c r="U74" i="17"/>
  <c r="T74" i="17"/>
  <c r="S74" i="17"/>
  <c r="S91" i="17" s="1"/>
  <c r="R74" i="17"/>
  <c r="Q74" i="17"/>
  <c r="P74" i="17"/>
  <c r="O74" i="17"/>
  <c r="O90" i="17" s="1"/>
  <c r="N74" i="17"/>
  <c r="M74" i="17"/>
  <c r="L74" i="17"/>
  <c r="K74" i="17"/>
  <c r="K93" i="17"/>
  <c r="J74" i="17"/>
  <c r="I74" i="17"/>
  <c r="H74" i="17"/>
  <c r="G74" i="17"/>
  <c r="G92" i="17" s="1"/>
  <c r="F74" i="17"/>
  <c r="E74" i="17"/>
  <c r="D74" i="17"/>
  <c r="N67" i="17"/>
  <c r="F67" i="17"/>
  <c r="G84" i="20"/>
  <c r="Y67" i="17"/>
  <c r="G83" i="17"/>
  <c r="O89" i="17"/>
  <c r="O85" i="17"/>
  <c r="G91" i="17"/>
  <c r="E67" i="17"/>
  <c r="S82" i="17"/>
  <c r="O93" i="17"/>
  <c r="AA84" i="17"/>
  <c r="K92" i="17"/>
  <c r="AA92" i="17"/>
  <c r="W82" i="17"/>
  <c r="K83" i="17"/>
  <c r="AA83" i="17"/>
  <c r="O84" i="17"/>
  <c r="S85" i="17"/>
  <c r="W86" i="17"/>
  <c r="K87" i="17"/>
  <c r="AA87" i="17"/>
  <c r="O88" i="17"/>
  <c r="S89" i="17"/>
  <c r="W90" i="17"/>
  <c r="K91" i="17"/>
  <c r="AA91" i="17"/>
  <c r="O92" i="17"/>
  <c r="S93" i="17"/>
  <c r="S86" i="17"/>
  <c r="K82" i="17"/>
  <c r="AA82" i="17"/>
  <c r="O83" i="17"/>
  <c r="S84" i="17"/>
  <c r="G85" i="17"/>
  <c r="K86" i="17"/>
  <c r="AA86" i="17"/>
  <c r="O87" i="17"/>
  <c r="S88" i="17"/>
  <c r="G89" i="17"/>
  <c r="W89" i="17"/>
  <c r="K90" i="17"/>
  <c r="AA90" i="17"/>
  <c r="O91" i="17"/>
  <c r="S92" i="17"/>
  <c r="G93" i="17"/>
  <c r="W93" i="17"/>
  <c r="K84" i="17"/>
  <c r="K88" i="17"/>
  <c r="AA88" i="17"/>
  <c r="S90" i="17"/>
  <c r="O82" i="17"/>
  <c r="S83" i="17"/>
  <c r="G84" i="17"/>
  <c r="W84" i="17"/>
  <c r="K85" i="17"/>
  <c r="AA85" i="17"/>
  <c r="O86" i="17"/>
  <c r="S87" i="17"/>
  <c r="G88" i="17"/>
  <c r="W88" i="17"/>
  <c r="K89" i="17"/>
  <c r="AA89" i="17"/>
  <c r="AC13" i="16"/>
  <c r="AC14" i="16"/>
  <c r="AC15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8" i="16"/>
  <c r="AC59" i="16"/>
  <c r="AC60" i="16"/>
  <c r="AC61" i="16"/>
  <c r="AC62" i="16"/>
  <c r="AC63" i="16"/>
  <c r="AC64" i="16"/>
  <c r="AC65" i="16"/>
  <c r="AC12" i="16"/>
  <c r="AB13" i="16"/>
  <c r="AE13" i="16" s="1"/>
  <c r="AB14" i="16"/>
  <c r="AB15" i="16"/>
  <c r="AB20" i="16"/>
  <c r="AB21" i="16"/>
  <c r="AE21" i="16" s="1"/>
  <c r="AB22" i="16"/>
  <c r="AB23" i="16"/>
  <c r="AB24" i="16"/>
  <c r="AB25" i="16"/>
  <c r="AE25" i="16" s="1"/>
  <c r="AB26" i="16"/>
  <c r="AB27" i="16"/>
  <c r="AB28" i="16"/>
  <c r="AE28" i="16"/>
  <c r="AB29" i="16"/>
  <c r="AB30" i="16"/>
  <c r="AB31" i="16"/>
  <c r="AB32" i="16"/>
  <c r="AE32" i="16" s="1"/>
  <c r="AB33" i="16"/>
  <c r="AB34" i="16"/>
  <c r="AB35" i="16"/>
  <c r="AB36" i="16"/>
  <c r="AE36" i="16" s="1"/>
  <c r="AB37" i="16"/>
  <c r="AB38" i="16"/>
  <c r="AB39" i="16"/>
  <c r="AB40" i="16"/>
  <c r="AB41" i="16"/>
  <c r="AB42" i="16"/>
  <c r="AB43" i="16"/>
  <c r="AB44" i="16"/>
  <c r="AE44" i="16" s="1"/>
  <c r="AB45" i="16"/>
  <c r="AB46" i="16"/>
  <c r="AB47" i="16"/>
  <c r="AB48" i="16"/>
  <c r="AB49" i="16"/>
  <c r="AB50" i="16"/>
  <c r="AB51" i="16"/>
  <c r="AB58" i="16"/>
  <c r="AB59" i="16"/>
  <c r="AB60" i="16"/>
  <c r="AB61" i="16"/>
  <c r="AB62" i="16"/>
  <c r="AB63" i="16"/>
  <c r="AB64" i="16"/>
  <c r="AB65" i="16"/>
  <c r="AB12" i="16"/>
  <c r="AE12" i="16" s="1"/>
  <c r="AA73" i="16"/>
  <c r="AA82" i="16" s="1"/>
  <c r="Z73" i="16"/>
  <c r="Y73" i="16"/>
  <c r="X73" i="16"/>
  <c r="W73" i="16"/>
  <c r="W91" i="16" s="1"/>
  <c r="V73" i="16"/>
  <c r="U73" i="16"/>
  <c r="T73" i="16"/>
  <c r="S73" i="16"/>
  <c r="S90" i="16" s="1"/>
  <c r="R73" i="16"/>
  <c r="Q73" i="16"/>
  <c r="P73" i="16"/>
  <c r="O73" i="16"/>
  <c r="O89" i="16" s="1"/>
  <c r="N73" i="16"/>
  <c r="M73" i="16"/>
  <c r="L73" i="16"/>
  <c r="K73" i="16"/>
  <c r="K87" i="16" s="1"/>
  <c r="J73" i="16"/>
  <c r="I73" i="16"/>
  <c r="H73" i="16"/>
  <c r="G73" i="16"/>
  <c r="G91" i="16" s="1"/>
  <c r="F73" i="16"/>
  <c r="E73" i="16"/>
  <c r="D73" i="16"/>
  <c r="AB73" i="16" s="1"/>
  <c r="Z66" i="16"/>
  <c r="Y66" i="16"/>
  <c r="X66" i="16"/>
  <c r="V66" i="16"/>
  <c r="U66" i="16"/>
  <c r="T66" i="16"/>
  <c r="R66" i="16"/>
  <c r="Q66" i="16"/>
  <c r="P66" i="16"/>
  <c r="N66" i="16"/>
  <c r="M66" i="16"/>
  <c r="L66" i="16"/>
  <c r="J66" i="16"/>
  <c r="I66" i="16"/>
  <c r="H66" i="16"/>
  <c r="F66" i="16"/>
  <c r="E66" i="16"/>
  <c r="D66" i="16"/>
  <c r="AD65" i="16"/>
  <c r="AD64" i="16"/>
  <c r="AD63" i="16"/>
  <c r="AD62" i="16"/>
  <c r="AD61" i="16"/>
  <c r="AD60" i="16"/>
  <c r="AD59" i="16"/>
  <c r="AD58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5" i="16"/>
  <c r="AD14" i="16"/>
  <c r="AD13" i="16"/>
  <c r="AD12" i="16"/>
  <c r="AC73" i="16"/>
  <c r="O84" i="16"/>
  <c r="W81" i="16"/>
  <c r="AA85" i="16"/>
  <c r="S87" i="16"/>
  <c r="S86" i="16"/>
  <c r="W87" i="16"/>
  <c r="W84" i="15"/>
  <c r="T84" i="15"/>
  <c r="S84" i="15"/>
  <c r="K84" i="15"/>
  <c r="H84" i="15"/>
  <c r="G84" i="15"/>
  <c r="AE73" i="15"/>
  <c r="AD64" i="15"/>
  <c r="AB64" i="15"/>
  <c r="AA64" i="15"/>
  <c r="Z64" i="15"/>
  <c r="Y64" i="15"/>
  <c r="X64" i="15"/>
  <c r="W64" i="15"/>
  <c r="W65" i="15" s="1"/>
  <c r="V64" i="15"/>
  <c r="U64" i="15"/>
  <c r="T64" i="15"/>
  <c r="S64" i="15"/>
  <c r="S65" i="15"/>
  <c r="R64" i="15"/>
  <c r="Q64" i="15"/>
  <c r="P64" i="15"/>
  <c r="O64" i="15"/>
  <c r="N64" i="15"/>
  <c r="M64" i="15"/>
  <c r="L64" i="15"/>
  <c r="K64" i="15"/>
  <c r="K65" i="15" s="1"/>
  <c r="J64" i="15"/>
  <c r="I64" i="15"/>
  <c r="H64" i="15"/>
  <c r="G64" i="15"/>
  <c r="G65" i="15"/>
  <c r="F64" i="15"/>
  <c r="E64" i="15"/>
  <c r="D64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12" i="15"/>
  <c r="AC16" i="15"/>
  <c r="AC17" i="15"/>
  <c r="AC18" i="15"/>
  <c r="AE18" i="15" s="1"/>
  <c r="AC19" i="15"/>
  <c r="AC20" i="15"/>
  <c r="AC21" i="15"/>
  <c r="AC22" i="15"/>
  <c r="AC29" i="15"/>
  <c r="AC30" i="15"/>
  <c r="AC31" i="15"/>
  <c r="AC32" i="15"/>
  <c r="AC33" i="15"/>
  <c r="AC34" i="15"/>
  <c r="AC35" i="15"/>
  <c r="AC36" i="15"/>
  <c r="AC40" i="15"/>
  <c r="AC41" i="15"/>
  <c r="AC42" i="15"/>
  <c r="AC43" i="15"/>
  <c r="AE43" i="15" s="1"/>
  <c r="AC44" i="15"/>
  <c r="AC45" i="15"/>
  <c r="AC46" i="15"/>
  <c r="AC47" i="15"/>
  <c r="AC48" i="15"/>
  <c r="AC49" i="15"/>
  <c r="AC50" i="15"/>
  <c r="AC51" i="15"/>
  <c r="AE51" i="15" s="1"/>
  <c r="AC52" i="15"/>
  <c r="AC53" i="15"/>
  <c r="AC54" i="15"/>
  <c r="AC55" i="15"/>
  <c r="AE55" i="15" s="1"/>
  <c r="AC56" i="15"/>
  <c r="AC57" i="15"/>
  <c r="AC58" i="15"/>
  <c r="AB16" i="15"/>
  <c r="AB17" i="15"/>
  <c r="AB18" i="15"/>
  <c r="AB19" i="15"/>
  <c r="AE19" i="15" s="1"/>
  <c r="AB20" i="15"/>
  <c r="AB21" i="15"/>
  <c r="AE21" i="15" s="1"/>
  <c r="AB22" i="15"/>
  <c r="AE22" i="15" s="1"/>
  <c r="AB29" i="15"/>
  <c r="AE29" i="15" s="1"/>
  <c r="AB30" i="15"/>
  <c r="AE30" i="15" s="1"/>
  <c r="AB31" i="15"/>
  <c r="AB32" i="15"/>
  <c r="AE32" i="15" s="1"/>
  <c r="AB33" i="15"/>
  <c r="AE33" i="15" s="1"/>
  <c r="AB34" i="15"/>
  <c r="AB35" i="15"/>
  <c r="AB41" i="15"/>
  <c r="AE41" i="15" s="1"/>
  <c r="AB42" i="15"/>
  <c r="AB43" i="15"/>
  <c r="AB44" i="15"/>
  <c r="AE44" i="15"/>
  <c r="AB45" i="15"/>
  <c r="AB46" i="15"/>
  <c r="AB47" i="15"/>
  <c r="AE47" i="15"/>
  <c r="AB48" i="15"/>
  <c r="AE48" i="15"/>
  <c r="AB49" i="15"/>
  <c r="AB50" i="15"/>
  <c r="AB51" i="15"/>
  <c r="AB52" i="15"/>
  <c r="AE52" i="15"/>
  <c r="AB53" i="15"/>
  <c r="AE53" i="15"/>
  <c r="AB54" i="15"/>
  <c r="AE54" i="15"/>
  <c r="AB55" i="15"/>
  <c r="AB56" i="15"/>
  <c r="AE56" i="15"/>
  <c r="AB57" i="15"/>
  <c r="AE57" i="15"/>
  <c r="AB58" i="15"/>
  <c r="AE58" i="15"/>
  <c r="Z59" i="15"/>
  <c r="Y39" i="15"/>
  <c r="AC39" i="15"/>
  <c r="Y26" i="15"/>
  <c r="X38" i="15"/>
  <c r="X37" i="15"/>
  <c r="X27" i="15"/>
  <c r="X25" i="15"/>
  <c r="X24" i="15"/>
  <c r="X23" i="15"/>
  <c r="V59" i="15"/>
  <c r="U38" i="15"/>
  <c r="AC38" i="15" s="1"/>
  <c r="AE38" i="15" s="1"/>
  <c r="U25" i="15"/>
  <c r="T40" i="15"/>
  <c r="T37" i="15"/>
  <c r="AB37" i="15" s="1"/>
  <c r="T27" i="15"/>
  <c r="T26" i="15"/>
  <c r="T24" i="15"/>
  <c r="T23" i="15"/>
  <c r="R59" i="15"/>
  <c r="Q37" i="15"/>
  <c r="AC37" i="15"/>
  <c r="Q24" i="15"/>
  <c r="P40" i="15"/>
  <c r="P39" i="15"/>
  <c r="P36" i="15"/>
  <c r="AB36" i="15" s="1"/>
  <c r="AE36" i="15" s="1"/>
  <c r="P28" i="15"/>
  <c r="AB28" i="15"/>
  <c r="AE28" i="15" s="1"/>
  <c r="P27" i="15"/>
  <c r="P26" i="15"/>
  <c r="P25" i="15"/>
  <c r="P23" i="15"/>
  <c r="N59" i="15"/>
  <c r="M28" i="15"/>
  <c r="AC28" i="15"/>
  <c r="M23" i="15"/>
  <c r="M12" i="15"/>
  <c r="AC12" i="15" s="1"/>
  <c r="AE12" i="15" s="1"/>
  <c r="L40" i="15"/>
  <c r="AB40" i="15"/>
  <c r="AE40" i="15"/>
  <c r="L39" i="15"/>
  <c r="AB39" i="15" s="1"/>
  <c r="L38" i="15"/>
  <c r="AB38" i="15"/>
  <c r="L27" i="15"/>
  <c r="L26" i="15"/>
  <c r="L25" i="15"/>
  <c r="L24" i="15"/>
  <c r="J59" i="15"/>
  <c r="I59" i="15"/>
  <c r="H27" i="15"/>
  <c r="H26" i="15"/>
  <c r="H25" i="15"/>
  <c r="H24" i="15"/>
  <c r="H23" i="15"/>
  <c r="H12" i="15"/>
  <c r="AB12" i="15"/>
  <c r="F59" i="15"/>
  <c r="D59" i="15"/>
  <c r="E27" i="15"/>
  <c r="AC27" i="15"/>
  <c r="E26" i="15"/>
  <c r="E25" i="15"/>
  <c r="E24" i="15"/>
  <c r="AC24" i="15"/>
  <c r="E23" i="15"/>
  <c r="E12" i="15"/>
  <c r="L59" i="15"/>
  <c r="AA82" i="15"/>
  <c r="AB23" i="15"/>
  <c r="AE23" i="15" s="1"/>
  <c r="AB27" i="15"/>
  <c r="AE27" i="15" s="1"/>
  <c r="Y59" i="15"/>
  <c r="AC23" i="15"/>
  <c r="T59" i="15"/>
  <c r="AE35" i="15"/>
  <c r="AE31" i="15"/>
  <c r="AE17" i="15"/>
  <c r="AB25" i="15"/>
  <c r="AE25" i="15" s="1"/>
  <c r="AE34" i="15"/>
  <c r="AE20" i="15"/>
  <c r="AE16" i="15"/>
  <c r="AA65" i="15"/>
  <c r="AA80" i="15" s="1"/>
  <c r="X59" i="15"/>
  <c r="AB26" i="15"/>
  <c r="AE26" i="15" s="1"/>
  <c r="H59" i="15"/>
  <c r="E59" i="15"/>
  <c r="M59" i="15"/>
  <c r="P59" i="15"/>
  <c r="AC26" i="15"/>
  <c r="Q59" i="15"/>
  <c r="AC25" i="15"/>
  <c r="AB24" i="15"/>
  <c r="AE24" i="15"/>
  <c r="AA81" i="15"/>
  <c r="AA72" i="15"/>
  <c r="AA79" i="15"/>
  <c r="AE87" i="12"/>
  <c r="W98" i="12"/>
  <c r="S98" i="12"/>
  <c r="G98" i="12"/>
  <c r="K98" i="12"/>
  <c r="AA97" i="12"/>
  <c r="O97" i="12"/>
  <c r="AA96" i="12"/>
  <c r="O96" i="12"/>
  <c r="AA95" i="12"/>
  <c r="O95" i="12"/>
  <c r="AA94" i="12"/>
  <c r="O94" i="12"/>
  <c r="AA93" i="12"/>
  <c r="O93" i="12"/>
  <c r="AA92" i="12"/>
  <c r="O92" i="12"/>
  <c r="AA91" i="12"/>
  <c r="O91" i="12"/>
  <c r="O90" i="12"/>
  <c r="AE90" i="12" s="1"/>
  <c r="AA89" i="12"/>
  <c r="O89" i="12"/>
  <c r="AA88" i="12"/>
  <c r="AE88" i="12" s="1"/>
  <c r="AA86" i="12"/>
  <c r="O86" i="12"/>
  <c r="D77" i="12"/>
  <c r="G77" i="12"/>
  <c r="H75" i="12"/>
  <c r="H74" i="12"/>
  <c r="H73" i="12"/>
  <c r="AD69" i="12"/>
  <c r="AC69" i="12"/>
  <c r="AB69" i="12"/>
  <c r="AE69" i="12" s="1"/>
  <c r="AD68" i="12"/>
  <c r="AC68" i="12"/>
  <c r="AB68" i="12"/>
  <c r="AD67" i="12"/>
  <c r="AC67" i="12"/>
  <c r="AB67" i="12"/>
  <c r="AD66" i="12"/>
  <c r="AC66" i="12"/>
  <c r="AB66" i="12"/>
  <c r="AD65" i="12"/>
  <c r="AC65" i="12"/>
  <c r="AB65" i="12"/>
  <c r="AD63" i="12"/>
  <c r="AC63" i="12"/>
  <c r="AB63" i="12"/>
  <c r="AD62" i="12"/>
  <c r="AC62" i="12"/>
  <c r="AB62" i="12"/>
  <c r="AD61" i="12"/>
  <c r="AC61" i="12"/>
  <c r="AB61" i="12"/>
  <c r="AD60" i="12"/>
  <c r="AC60" i="12"/>
  <c r="AB60" i="12"/>
  <c r="AE60" i="12" s="1"/>
  <c r="AD59" i="12"/>
  <c r="AC59" i="12"/>
  <c r="AB59" i="12"/>
  <c r="AD58" i="12"/>
  <c r="AC58" i="12"/>
  <c r="AB58" i="12"/>
  <c r="AE58" i="12" s="1"/>
  <c r="AD57" i="12"/>
  <c r="AC57" i="12"/>
  <c r="AB57" i="12"/>
  <c r="AD56" i="12"/>
  <c r="AC56" i="12"/>
  <c r="AB56" i="12"/>
  <c r="AE56" i="12" s="1"/>
  <c r="AD55" i="12"/>
  <c r="AC55" i="12"/>
  <c r="AB55" i="12"/>
  <c r="AE55" i="12" s="1"/>
  <c r="AD54" i="12"/>
  <c r="AC54" i="12"/>
  <c r="AB54" i="12"/>
  <c r="AD52" i="12"/>
  <c r="AC52" i="12"/>
  <c r="AE52" i="12" s="1"/>
  <c r="AB52" i="12"/>
  <c r="AD51" i="12"/>
  <c r="AC51" i="12"/>
  <c r="AB51" i="12"/>
  <c r="AD50" i="12"/>
  <c r="AC50" i="12"/>
  <c r="AB50" i="12"/>
  <c r="AD49" i="12"/>
  <c r="AC49" i="12"/>
  <c r="AB49" i="12"/>
  <c r="AD48" i="12"/>
  <c r="AC48" i="12"/>
  <c r="AE48" i="12" s="1"/>
  <c r="AB48" i="12"/>
  <c r="AD47" i="12"/>
  <c r="AC47" i="12"/>
  <c r="AB47" i="12"/>
  <c r="AE47" i="12" s="1"/>
  <c r="AD46" i="12"/>
  <c r="AC46" i="12"/>
  <c r="AB46" i="12"/>
  <c r="AE46" i="12" s="1"/>
  <c r="AD45" i="12"/>
  <c r="AC45" i="12"/>
  <c r="AB45" i="12"/>
  <c r="AD44" i="12"/>
  <c r="AC44" i="12"/>
  <c r="AB44" i="12"/>
  <c r="AD43" i="12"/>
  <c r="AC43" i="12"/>
  <c r="AB43" i="12"/>
  <c r="AE43" i="12" s="1"/>
  <c r="AD42" i="12"/>
  <c r="AC42" i="12"/>
  <c r="AB42" i="12"/>
  <c r="AD41" i="12"/>
  <c r="AC41" i="12"/>
  <c r="AB41" i="12"/>
  <c r="AD40" i="12"/>
  <c r="AC40" i="12"/>
  <c r="AE40" i="12" s="1"/>
  <c r="AB40" i="12"/>
  <c r="AD39" i="12"/>
  <c r="AC39" i="12"/>
  <c r="AB39" i="12"/>
  <c r="AE39" i="12" s="1"/>
  <c r="AD38" i="12"/>
  <c r="AC38" i="12"/>
  <c r="AB38" i="12"/>
  <c r="AD37" i="12"/>
  <c r="AC37" i="12"/>
  <c r="AB37" i="12"/>
  <c r="AE37" i="12" s="1"/>
  <c r="AD36" i="12"/>
  <c r="AC36" i="12"/>
  <c r="AE36" i="12" s="1"/>
  <c r="AB36" i="12"/>
  <c r="AD35" i="12"/>
  <c r="AC35" i="12"/>
  <c r="AB35" i="12"/>
  <c r="AD34" i="12"/>
  <c r="AC34" i="12"/>
  <c r="AB34" i="12"/>
  <c r="AE34" i="12" s="1"/>
  <c r="AD33" i="12"/>
  <c r="AC33" i="12"/>
  <c r="AB33" i="12"/>
  <c r="AD32" i="12"/>
  <c r="AC32" i="12"/>
  <c r="AE32" i="12" s="1"/>
  <c r="AB32" i="12"/>
  <c r="AD31" i="12"/>
  <c r="AC31" i="12"/>
  <c r="AB31" i="12"/>
  <c r="AE31" i="12" s="1"/>
  <c r="AD30" i="12"/>
  <c r="AC30" i="12"/>
  <c r="AB30" i="12"/>
  <c r="AE30" i="12" s="1"/>
  <c r="AD29" i="12"/>
  <c r="AC29" i="12"/>
  <c r="AB29" i="12"/>
  <c r="AD28" i="12"/>
  <c r="AC28" i="12"/>
  <c r="AB28" i="12"/>
  <c r="AD27" i="12"/>
  <c r="AC27" i="12"/>
  <c r="AB27" i="12"/>
  <c r="AE27" i="12" s="1"/>
  <c r="AD26" i="12"/>
  <c r="AC26" i="12"/>
  <c r="AB26" i="12"/>
  <c r="AE26" i="12" s="1"/>
  <c r="AD25" i="12"/>
  <c r="AC25" i="12"/>
  <c r="AB25" i="12"/>
  <c r="AD24" i="12"/>
  <c r="AC24" i="12"/>
  <c r="AB24" i="12"/>
  <c r="AD23" i="12"/>
  <c r="AC23" i="12"/>
  <c r="AB23" i="12"/>
  <c r="AE23" i="12" s="1"/>
  <c r="AD19" i="12"/>
  <c r="AC19" i="12"/>
  <c r="AB19" i="12"/>
  <c r="AE19" i="12" s="1"/>
  <c r="AD18" i="12"/>
  <c r="AC18" i="12"/>
  <c r="AB18" i="12"/>
  <c r="AD17" i="12"/>
  <c r="AC17" i="12"/>
  <c r="AE17" i="12" s="1"/>
  <c r="AB17" i="12"/>
  <c r="AD16" i="12"/>
  <c r="AC16" i="12"/>
  <c r="AB16" i="12"/>
  <c r="AE16" i="12" s="1"/>
  <c r="AD15" i="12"/>
  <c r="AC15" i="12"/>
  <c r="AB15" i="12"/>
  <c r="AD14" i="12"/>
  <c r="AC14" i="12"/>
  <c r="AB14" i="12"/>
  <c r="AE14" i="12" s="1"/>
  <c r="AD13" i="12"/>
  <c r="AC13" i="12"/>
  <c r="AB13" i="12"/>
  <c r="Z70" i="12"/>
  <c r="V70" i="12"/>
  <c r="R70" i="12"/>
  <c r="N70" i="12"/>
  <c r="J70" i="12"/>
  <c r="E70" i="12"/>
  <c r="D70" i="12"/>
  <c r="AD43" i="14"/>
  <c r="AC43" i="14"/>
  <c r="AB43" i="14"/>
  <c r="AD42" i="14"/>
  <c r="AC42" i="14"/>
  <c r="AB42" i="14"/>
  <c r="AC39" i="14"/>
  <c r="AB39" i="14"/>
  <c r="AC38" i="14"/>
  <c r="AB38" i="14"/>
  <c r="AC37" i="14"/>
  <c r="AB37" i="14"/>
  <c r="AD34" i="14"/>
  <c r="AC34" i="14"/>
  <c r="AB34" i="14"/>
  <c r="AD33" i="14"/>
  <c r="AC33" i="14"/>
  <c r="AB33" i="14"/>
  <c r="AD32" i="14"/>
  <c r="AC32" i="14"/>
  <c r="AB32" i="14"/>
  <c r="AD31" i="14"/>
  <c r="AC31" i="14"/>
  <c r="AB31" i="14"/>
  <c r="AD30" i="14"/>
  <c r="AC30" i="14"/>
  <c r="AB30" i="14"/>
  <c r="AD29" i="14"/>
  <c r="AC29" i="14"/>
  <c r="AB29" i="14"/>
  <c r="AD28" i="14"/>
  <c r="AC28" i="14"/>
  <c r="AB28" i="14"/>
  <c r="AD27" i="14"/>
  <c r="AC27" i="14"/>
  <c r="AB27" i="14"/>
  <c r="AD26" i="14"/>
  <c r="AC26" i="14"/>
  <c r="AB26" i="14"/>
  <c r="AD25" i="14"/>
  <c r="AC25" i="14"/>
  <c r="AB25" i="14"/>
  <c r="AD24" i="14"/>
  <c r="AC24" i="14"/>
  <c r="AB24" i="14"/>
  <c r="AD23" i="14"/>
  <c r="AC23" i="14"/>
  <c r="AB23" i="14"/>
  <c r="AD22" i="14"/>
  <c r="AC22" i="14"/>
  <c r="AB22" i="14"/>
  <c r="AD21" i="14"/>
  <c r="AC21" i="14"/>
  <c r="AB21" i="14"/>
  <c r="AD20" i="14"/>
  <c r="AC20" i="14"/>
  <c r="AB20" i="14"/>
  <c r="AD19" i="14"/>
  <c r="AC19" i="14"/>
  <c r="AB19" i="14"/>
  <c r="AD18" i="14"/>
  <c r="AC18" i="14"/>
  <c r="AB18" i="14"/>
  <c r="AD13" i="14"/>
  <c r="AC13" i="14"/>
  <c r="AB13" i="14"/>
  <c r="AD12" i="14"/>
  <c r="AC12" i="14"/>
  <c r="AB12" i="14"/>
  <c r="AD11" i="14"/>
  <c r="AC11" i="14"/>
  <c r="AB11" i="14"/>
  <c r="AC10" i="14"/>
  <c r="AB10" i="14"/>
  <c r="AA59" i="14"/>
  <c r="W59" i="14"/>
  <c r="S59" i="14"/>
  <c r="O59" i="14"/>
  <c r="K59" i="14"/>
  <c r="G59" i="14"/>
  <c r="AA58" i="14"/>
  <c r="W58" i="14"/>
  <c r="S58" i="14"/>
  <c r="O58" i="14"/>
  <c r="K58" i="14"/>
  <c r="G58" i="14"/>
  <c r="AA57" i="14"/>
  <c r="W57" i="14"/>
  <c r="S57" i="14"/>
  <c r="O57" i="14"/>
  <c r="K57" i="14"/>
  <c r="G57" i="14"/>
  <c r="AA56" i="14"/>
  <c r="W56" i="14"/>
  <c r="S56" i="14"/>
  <c r="O56" i="14"/>
  <c r="K56" i="14"/>
  <c r="G56" i="14"/>
  <c r="AA55" i="14"/>
  <c r="W55" i="14"/>
  <c r="S55" i="14"/>
  <c r="O55" i="14"/>
  <c r="K55" i="14"/>
  <c r="G55" i="14"/>
  <c r="AA54" i="14"/>
  <c r="W54" i="14"/>
  <c r="S54" i="14"/>
  <c r="O54" i="14"/>
  <c r="K54" i="14"/>
  <c r="G54" i="14"/>
  <c r="AA53" i="14"/>
  <c r="W53" i="14"/>
  <c r="S53" i="14"/>
  <c r="O53" i="14"/>
  <c r="K53" i="14"/>
  <c r="G53" i="14"/>
  <c r="AA52" i="14"/>
  <c r="W52" i="14"/>
  <c r="S52" i="14"/>
  <c r="O52" i="14"/>
  <c r="K52" i="14"/>
  <c r="G52" i="14"/>
  <c r="AA51" i="14"/>
  <c r="W51" i="14"/>
  <c r="S51" i="14"/>
  <c r="O51" i="14"/>
  <c r="K51" i="14"/>
  <c r="G51" i="14"/>
  <c r="AA50" i="14"/>
  <c r="W50" i="14"/>
  <c r="S50" i="14"/>
  <c r="O50" i="14"/>
  <c r="K50" i="14"/>
  <c r="G50" i="14"/>
  <c r="AA49" i="14"/>
  <c r="W49" i="14"/>
  <c r="S49" i="14"/>
  <c r="O49" i="14"/>
  <c r="K49" i="14"/>
  <c r="G49" i="14"/>
  <c r="AA48" i="14"/>
  <c r="W48" i="14"/>
  <c r="S48" i="14"/>
  <c r="O48" i="14"/>
  <c r="K48" i="14"/>
  <c r="G48" i="14"/>
  <c r="Z44" i="14"/>
  <c r="Y44" i="14"/>
  <c r="X44" i="14"/>
  <c r="V44" i="14"/>
  <c r="U44" i="14"/>
  <c r="T44" i="14"/>
  <c r="R44" i="14"/>
  <c r="Q44" i="14"/>
  <c r="P44" i="14"/>
  <c r="N44" i="14"/>
  <c r="M44" i="14"/>
  <c r="L44" i="14"/>
  <c r="J44" i="14"/>
  <c r="I44" i="14"/>
  <c r="H44" i="14"/>
  <c r="F44" i="14"/>
  <c r="E44" i="14"/>
  <c r="D44" i="14"/>
  <c r="E40" i="14"/>
  <c r="I40" i="14"/>
  <c r="Z35" i="14"/>
  <c r="V35" i="14"/>
  <c r="R35" i="14"/>
  <c r="N35" i="14"/>
  <c r="J35" i="14"/>
  <c r="F35" i="14"/>
  <c r="D35" i="14"/>
  <c r="AD10" i="14"/>
  <c r="AE67" i="12"/>
  <c r="AE59" i="12"/>
  <c r="AE50" i="12"/>
  <c r="AE25" i="12"/>
  <c r="AE29" i="12"/>
  <c r="AE33" i="12"/>
  <c r="AE41" i="12"/>
  <c r="AE49" i="12"/>
  <c r="AE54" i="12"/>
  <c r="AE18" i="12"/>
  <c r="AE45" i="12"/>
  <c r="AE62" i="12"/>
  <c r="AE28" i="12"/>
  <c r="AE44" i="12"/>
  <c r="AE57" i="12"/>
  <c r="AE13" i="12"/>
  <c r="AE35" i="12"/>
  <c r="AE51" i="12"/>
  <c r="AE65" i="12"/>
  <c r="AE15" i="12"/>
  <c r="AE38" i="12"/>
  <c r="AE42" i="12"/>
  <c r="U70" i="12"/>
  <c r="H70" i="12"/>
  <c r="P70" i="12"/>
  <c r="X70" i="12"/>
  <c r="T70" i="12"/>
  <c r="I70" i="12"/>
  <c r="Y70" i="12"/>
  <c r="Q70" i="12"/>
  <c r="M70" i="12"/>
  <c r="L70" i="12"/>
  <c r="Q40" i="14"/>
  <c r="U35" i="14"/>
  <c r="L35" i="14"/>
  <c r="X35" i="14"/>
  <c r="T35" i="14"/>
  <c r="H40" i="14"/>
  <c r="E35" i="14"/>
  <c r="M35" i="14"/>
  <c r="H35" i="14"/>
  <c r="I35" i="14"/>
  <c r="Q35" i="14"/>
  <c r="Y35" i="14"/>
  <c r="P35" i="14"/>
  <c r="T98" i="12"/>
  <c r="H98" i="12"/>
  <c r="AE63" i="12" l="1"/>
  <c r="AD65" i="21"/>
  <c r="AD54" i="20"/>
  <c r="AE21" i="20"/>
  <c r="AE54" i="20" s="1"/>
  <c r="AB54" i="20"/>
  <c r="S90" i="19"/>
  <c r="AE64" i="19"/>
  <c r="AE60" i="19"/>
  <c r="S92" i="19"/>
  <c r="AE92" i="19" s="1"/>
  <c r="S84" i="19"/>
  <c r="S93" i="19"/>
  <c r="S85" i="19"/>
  <c r="AE85" i="19" s="1"/>
  <c r="S82" i="19"/>
  <c r="S94" i="19" s="1"/>
  <c r="AE46" i="19"/>
  <c r="AE40" i="19"/>
  <c r="S86" i="19"/>
  <c r="AE38" i="19"/>
  <c r="AE34" i="19"/>
  <c r="AE30" i="19"/>
  <c r="AE26" i="19"/>
  <c r="AE19" i="19"/>
  <c r="AE47" i="19"/>
  <c r="AD67" i="19"/>
  <c r="AE48" i="19"/>
  <c r="AC67" i="19"/>
  <c r="AB67" i="19"/>
  <c r="AE43" i="19"/>
  <c r="AE36" i="19"/>
  <c r="AE32" i="19"/>
  <c r="AE24" i="19"/>
  <c r="AE41" i="19"/>
  <c r="AE18" i="19"/>
  <c r="AE27" i="18"/>
  <c r="W95" i="18"/>
  <c r="W87" i="18"/>
  <c r="G88" i="18"/>
  <c r="AE88" i="18" s="1"/>
  <c r="W89" i="18"/>
  <c r="AE59" i="18"/>
  <c r="G86" i="18"/>
  <c r="AE86" i="18" s="1"/>
  <c r="G95" i="18"/>
  <c r="AE95" i="18" s="1"/>
  <c r="G87" i="18"/>
  <c r="AE87" i="18" s="1"/>
  <c r="S95" i="18"/>
  <c r="W92" i="18"/>
  <c r="S87" i="18"/>
  <c r="W84" i="18"/>
  <c r="W96" i="18" s="1"/>
  <c r="G89" i="18"/>
  <c r="AE89" i="18" s="1"/>
  <c r="AE66" i="18"/>
  <c r="AE62" i="18"/>
  <c r="AE58" i="18"/>
  <c r="W86" i="18"/>
  <c r="W90" i="18"/>
  <c r="S85" i="18"/>
  <c r="S94" i="18"/>
  <c r="S96" i="18" s="1"/>
  <c r="W91" i="18"/>
  <c r="AE91" i="18" s="1"/>
  <c r="S86" i="18"/>
  <c r="G92" i="18"/>
  <c r="AE92" i="18" s="1"/>
  <c r="G84" i="18"/>
  <c r="AE84" i="18" s="1"/>
  <c r="W93" i="18"/>
  <c r="AE93" i="18" s="1"/>
  <c r="W85" i="18"/>
  <c r="AE44" i="18"/>
  <c r="AE36" i="18"/>
  <c r="AE32" i="18"/>
  <c r="AE28" i="18"/>
  <c r="AE24" i="18"/>
  <c r="AE17" i="18"/>
  <c r="AE54" i="18"/>
  <c r="AE45" i="18"/>
  <c r="AC69" i="18"/>
  <c r="AE68" i="18"/>
  <c r="AE33" i="18"/>
  <c r="AE49" i="18"/>
  <c r="AE14" i="18"/>
  <c r="W85" i="17"/>
  <c r="G90" i="17"/>
  <c r="AE90" i="17" s="1"/>
  <c r="G82" i="17"/>
  <c r="W91" i="17"/>
  <c r="W87" i="17"/>
  <c r="G86" i="17"/>
  <c r="W83" i="17"/>
  <c r="G87" i="17"/>
  <c r="AE87" i="17" s="1"/>
  <c r="AE38" i="17"/>
  <c r="AE19" i="17"/>
  <c r="AE15" i="17"/>
  <c r="AB67" i="17"/>
  <c r="AD67" i="17"/>
  <c r="AC67" i="17"/>
  <c r="O94" i="17"/>
  <c r="AE93" i="17"/>
  <c r="AE65" i="17"/>
  <c r="AE58" i="17"/>
  <c r="AE53" i="17"/>
  <c r="AE44" i="17"/>
  <c r="AE36" i="17"/>
  <c r="AE32" i="17"/>
  <c r="AE17" i="17"/>
  <c r="AD70" i="12"/>
  <c r="AB70" i="12"/>
  <c r="AE24" i="12"/>
  <c r="AE61" i="12"/>
  <c r="AE91" i="12"/>
  <c r="AE95" i="12"/>
  <c r="AE97" i="12"/>
  <c r="AC70" i="12"/>
  <c r="AE50" i="15"/>
  <c r="AE46" i="21"/>
  <c r="AE68" i="12"/>
  <c r="AA78" i="15"/>
  <c r="AA74" i="15"/>
  <c r="AE74" i="15" s="1"/>
  <c r="O82" i="15"/>
  <c r="AE82" i="15" s="1"/>
  <c r="AE39" i="15"/>
  <c r="AE46" i="15"/>
  <c r="AE42" i="15"/>
  <c r="AA77" i="15"/>
  <c r="AA84" i="15" s="1"/>
  <c r="AA83" i="15"/>
  <c r="AA75" i="15"/>
  <c r="O65" i="15"/>
  <c r="O81" i="15" s="1"/>
  <c r="AE81" i="15" s="1"/>
  <c r="U59" i="15"/>
  <c r="AE18" i="14"/>
  <c r="AE24" i="14"/>
  <c r="AE28" i="14"/>
  <c r="I45" i="14"/>
  <c r="I10" i="21" s="1"/>
  <c r="I66" i="21" s="1"/>
  <c r="I74" i="21" s="1"/>
  <c r="N45" i="14"/>
  <c r="N10" i="12" s="1"/>
  <c r="N71" i="12" s="1"/>
  <c r="N78" i="12" s="1"/>
  <c r="L45" i="14"/>
  <c r="L10" i="16" s="1"/>
  <c r="L67" i="16" s="1"/>
  <c r="L74" i="16" s="1"/>
  <c r="AE22" i="14"/>
  <c r="AB69" i="18"/>
  <c r="AE65" i="18"/>
  <c r="AD69" i="18"/>
  <c r="AE23" i="14"/>
  <c r="AE29" i="14"/>
  <c r="AE33" i="14"/>
  <c r="AE42" i="14"/>
  <c r="AE24" i="16"/>
  <c r="G83" i="16"/>
  <c r="K81" i="16"/>
  <c r="S85" i="16"/>
  <c r="O87" i="16"/>
  <c r="AE59" i="16"/>
  <c r="AE41" i="16"/>
  <c r="AE37" i="16"/>
  <c r="AE33" i="16"/>
  <c r="AE29" i="16"/>
  <c r="AE61" i="21"/>
  <c r="AE40" i="21"/>
  <c r="AE53" i="21"/>
  <c r="AE49" i="21"/>
  <c r="AE45" i="21"/>
  <c r="AE16" i="21"/>
  <c r="AE51" i="21"/>
  <c r="AE39" i="21"/>
  <c r="AE30" i="21"/>
  <c r="AE57" i="21"/>
  <c r="AE31" i="21"/>
  <c r="AE52" i="21"/>
  <c r="AE41" i="21"/>
  <c r="AE37" i="21"/>
  <c r="AE32" i="21"/>
  <c r="O84" i="20"/>
  <c r="AE45" i="19"/>
  <c r="O94" i="19"/>
  <c r="AE63" i="19"/>
  <c r="AE44" i="19"/>
  <c r="AE37" i="19"/>
  <c r="W94" i="19"/>
  <c r="AE62" i="19"/>
  <c r="AE54" i="19"/>
  <c r="AE33" i="19"/>
  <c r="AE17" i="19"/>
  <c r="AE57" i="18"/>
  <c r="AE64" i="18"/>
  <c r="AE41" i="18"/>
  <c r="AE37" i="18"/>
  <c r="AE34" i="18"/>
  <c r="AE52" i="18"/>
  <c r="AE40" i="18"/>
  <c r="AE19" i="18"/>
  <c r="AE66" i="17"/>
  <c r="AE54" i="17"/>
  <c r="AE50" i="17"/>
  <c r="AE45" i="17"/>
  <c r="AE37" i="17"/>
  <c r="AE25" i="17"/>
  <c r="AE14" i="17"/>
  <c r="AE93" i="12"/>
  <c r="F45" i="14"/>
  <c r="F10" i="17" s="1"/>
  <c r="V45" i="14"/>
  <c r="V10" i="16" s="1"/>
  <c r="V67" i="16" s="1"/>
  <c r="AE34" i="14"/>
  <c r="U45" i="14"/>
  <c r="U10" i="18" s="1"/>
  <c r="U70" i="18" s="1"/>
  <c r="U77" i="18" s="1"/>
  <c r="Z45" i="14"/>
  <c r="Z10" i="21" s="1"/>
  <c r="Z66" i="21" s="1"/>
  <c r="AE13" i="14"/>
  <c r="AE19" i="14"/>
  <c r="U10" i="19"/>
  <c r="U68" i="19" s="1"/>
  <c r="U75" i="19" s="1"/>
  <c r="F10" i="20"/>
  <c r="E45" i="14"/>
  <c r="N10" i="17"/>
  <c r="N68" i="17" s="1"/>
  <c r="N10" i="20"/>
  <c r="N55" i="20" s="1"/>
  <c r="N10" i="16"/>
  <c r="N67" i="16" s="1"/>
  <c r="N10" i="18"/>
  <c r="N70" i="18" s="1"/>
  <c r="P45" i="14"/>
  <c r="P10" i="21" s="1"/>
  <c r="P66" i="21" s="1"/>
  <c r="P74" i="21" s="1"/>
  <c r="AB40" i="14"/>
  <c r="AC40" i="14"/>
  <c r="AE43" i="14"/>
  <c r="AE62" i="21"/>
  <c r="AE50" i="21"/>
  <c r="AE47" i="21"/>
  <c r="AE43" i="21"/>
  <c r="AE20" i="21"/>
  <c r="AE48" i="20"/>
  <c r="AE65" i="19"/>
  <c r="AE56" i="19"/>
  <c r="AE28" i="19"/>
  <c r="AE63" i="18"/>
  <c r="AE61" i="18"/>
  <c r="AE26" i="18"/>
  <c r="AE59" i="17"/>
  <c r="AE23" i="17"/>
  <c r="AE45" i="15"/>
  <c r="AE49" i="15"/>
  <c r="AE37" i="15"/>
  <c r="AE48" i="16"/>
  <c r="AE45" i="16"/>
  <c r="AE40" i="16"/>
  <c r="P10" i="15"/>
  <c r="P60" i="15" s="1"/>
  <c r="P65" i="15" s="1"/>
  <c r="AE38" i="14"/>
  <c r="I10" i="18"/>
  <c r="I10" i="16"/>
  <c r="I67" i="16" s="1"/>
  <c r="I74" i="16" s="1"/>
  <c r="AA84" i="16"/>
  <c r="O90" i="16"/>
  <c r="K85" i="16"/>
  <c r="K91" i="16"/>
  <c r="AA91" i="16"/>
  <c r="AA88" i="16"/>
  <c r="K84" i="16"/>
  <c r="G88" i="16"/>
  <c r="S83" i="16"/>
  <c r="K90" i="16"/>
  <c r="O92" i="16"/>
  <c r="AA81" i="16"/>
  <c r="AA92" i="16"/>
  <c r="AE39" i="16"/>
  <c r="AE23" i="21"/>
  <c r="AE90" i="21"/>
  <c r="AE92" i="21"/>
  <c r="W93" i="21"/>
  <c r="AE63" i="21"/>
  <c r="AE60" i="21"/>
  <c r="AE48" i="21"/>
  <c r="O93" i="21"/>
  <c r="G93" i="21"/>
  <c r="AE81" i="21"/>
  <c r="AE36" i="21"/>
  <c r="AE55" i="21"/>
  <c r="AE26" i="21"/>
  <c r="AE56" i="21"/>
  <c r="AE38" i="21"/>
  <c r="K93" i="21"/>
  <c r="AA93" i="21"/>
  <c r="AE88" i="21"/>
  <c r="AE89" i="21"/>
  <c r="AE87" i="21"/>
  <c r="AE85" i="21"/>
  <c r="AE91" i="21"/>
  <c r="AE83" i="21"/>
  <c r="AE82" i="21"/>
  <c r="AE44" i="21"/>
  <c r="AE76" i="20"/>
  <c r="AE79" i="20"/>
  <c r="K84" i="20"/>
  <c r="AE80" i="20"/>
  <c r="AE60" i="18"/>
  <c r="S84" i="20"/>
  <c r="AE72" i="20"/>
  <c r="AE82" i="20"/>
  <c r="AE74" i="20"/>
  <c r="AE83" i="20"/>
  <c r="AE77" i="20"/>
  <c r="AE73" i="20"/>
  <c r="AE34" i="17"/>
  <c r="AE57" i="17"/>
  <c r="AE52" i="17"/>
  <c r="AE48" i="17"/>
  <c r="AE43" i="17"/>
  <c r="AE60" i="17"/>
  <c r="AE56" i="17"/>
  <c r="AE51" i="17"/>
  <c r="AE47" i="17"/>
  <c r="AE42" i="17"/>
  <c r="AE16" i="17"/>
  <c r="AE35" i="17"/>
  <c r="AE31" i="17"/>
  <c r="AE30" i="17"/>
  <c r="AE26" i="17"/>
  <c r="AE18" i="17"/>
  <c r="AE28" i="17"/>
  <c r="AE24" i="17"/>
  <c r="W94" i="17"/>
  <c r="AE29" i="17"/>
  <c r="AE40" i="17"/>
  <c r="AE61" i="17"/>
  <c r="AE49" i="17"/>
  <c r="AE41" i="17"/>
  <c r="AE66" i="12"/>
  <c r="AA89" i="16"/>
  <c r="AA86" i="16"/>
  <c r="AA83" i="16"/>
  <c r="AA87" i="16"/>
  <c r="AA90" i="16"/>
  <c r="O85" i="16"/>
  <c r="S82" i="16"/>
  <c r="K83" i="16"/>
  <c r="K89" i="16"/>
  <c r="O86" i="16"/>
  <c r="O82" i="16"/>
  <c r="S92" i="16"/>
  <c r="W89" i="16"/>
  <c r="S84" i="16"/>
  <c r="W86" i="16"/>
  <c r="K88" i="16"/>
  <c r="O81" i="16"/>
  <c r="S91" i="16"/>
  <c r="W88" i="16"/>
  <c r="O91" i="16"/>
  <c r="S88" i="16"/>
  <c r="O83" i="16"/>
  <c r="S89" i="16"/>
  <c r="W90" i="16"/>
  <c r="AE46" i="16"/>
  <c r="AE38" i="16"/>
  <c r="S81" i="16"/>
  <c r="AE49" i="16"/>
  <c r="AE61" i="16"/>
  <c r="AE43" i="16"/>
  <c r="AE22" i="16"/>
  <c r="AE65" i="16"/>
  <c r="AE47" i="16"/>
  <c r="AE64" i="16"/>
  <c r="AE60" i="16"/>
  <c r="AE51" i="16"/>
  <c r="AE27" i="16"/>
  <c r="AE23" i="16"/>
  <c r="AE15" i="16"/>
  <c r="AE62" i="16"/>
  <c r="AE35" i="16"/>
  <c r="K92" i="16"/>
  <c r="AE26" i="16"/>
  <c r="AE14" i="16"/>
  <c r="AE50" i="16"/>
  <c r="AE69" i="16"/>
  <c r="K86" i="16"/>
  <c r="K82" i="16"/>
  <c r="O88" i="16"/>
  <c r="AE58" i="16"/>
  <c r="AE42" i="16"/>
  <c r="AE34" i="16"/>
  <c r="AE30" i="16"/>
  <c r="AE31" i="16"/>
  <c r="AC66" i="16"/>
  <c r="G87" i="16"/>
  <c r="W92" i="16"/>
  <c r="W84" i="16"/>
  <c r="G89" i="16"/>
  <c r="G81" i="16"/>
  <c r="G82" i="16"/>
  <c r="G86" i="16"/>
  <c r="W82" i="16"/>
  <c r="AE63" i="16"/>
  <c r="AE20" i="16"/>
  <c r="W83" i="16"/>
  <c r="G92" i="16"/>
  <c r="G84" i="16"/>
  <c r="W85" i="16"/>
  <c r="G90" i="16"/>
  <c r="G85" i="16"/>
  <c r="AC59" i="15"/>
  <c r="AD59" i="15"/>
  <c r="AB59" i="15"/>
  <c r="K60" i="14"/>
  <c r="S60" i="14"/>
  <c r="AC35" i="14"/>
  <c r="AE11" i="14"/>
  <c r="AE27" i="14"/>
  <c r="AE31" i="14"/>
  <c r="AE32" i="14"/>
  <c r="AE37" i="14"/>
  <c r="AE39" i="14"/>
  <c r="AB44" i="14"/>
  <c r="AD35" i="14"/>
  <c r="AA60" i="14"/>
  <c r="X45" i="14"/>
  <c r="D45" i="14"/>
  <c r="T45" i="14"/>
  <c r="O60" i="14"/>
  <c r="AE20" i="14"/>
  <c r="AE25" i="14"/>
  <c r="AE30" i="14"/>
  <c r="AD44" i="14"/>
  <c r="AE52" i="14"/>
  <c r="AE58" i="14"/>
  <c r="AE35" i="21"/>
  <c r="AE34" i="20"/>
  <c r="AE61" i="19"/>
  <c r="AE57" i="19"/>
  <c r="AE90" i="19"/>
  <c r="AE83" i="19"/>
  <c r="AE87" i="19"/>
  <c r="AA94" i="19"/>
  <c r="K94" i="19"/>
  <c r="G94" i="19"/>
  <c r="AE86" i="19"/>
  <c r="AE93" i="19"/>
  <c r="AE67" i="18"/>
  <c r="AA96" i="18"/>
  <c r="AE94" i="18"/>
  <c r="AE90" i="18"/>
  <c r="AE82" i="17"/>
  <c r="AE89" i="17"/>
  <c r="AE27" i="17"/>
  <c r="AA94" i="17"/>
  <c r="S94" i="17"/>
  <c r="AE88" i="17"/>
  <c r="AE91" i="17"/>
  <c r="AA98" i="12"/>
  <c r="AE89" i="12"/>
  <c r="AB66" i="16"/>
  <c r="AD66" i="16"/>
  <c r="AE49" i="14"/>
  <c r="AE51" i="14"/>
  <c r="AC44" i="14"/>
  <c r="H45" i="14"/>
  <c r="R45" i="14"/>
  <c r="AE21" i="14"/>
  <c r="AE26" i="14"/>
  <c r="M45" i="14"/>
  <c r="Q45" i="14"/>
  <c r="J45" i="14"/>
  <c r="G60" i="14"/>
  <c r="AE12" i="14"/>
  <c r="AE53" i="14"/>
  <c r="W60" i="14"/>
  <c r="AE57" i="14"/>
  <c r="AE59" i="14"/>
  <c r="AE48" i="14"/>
  <c r="AE50" i="14"/>
  <c r="AE54" i="14"/>
  <c r="AE55" i="14"/>
  <c r="AE56" i="14"/>
  <c r="AB35" i="14"/>
  <c r="AE10" i="14"/>
  <c r="Y45" i="14"/>
  <c r="AE27" i="21"/>
  <c r="AE33" i="17"/>
  <c r="AE86" i="21"/>
  <c r="S93" i="21"/>
  <c r="AE84" i="21"/>
  <c r="AE75" i="20"/>
  <c r="AE78" i="20"/>
  <c r="AE81" i="20"/>
  <c r="AE84" i="20"/>
  <c r="AE91" i="19"/>
  <c r="AE84" i="19"/>
  <c r="AE89" i="19"/>
  <c r="AE88" i="19"/>
  <c r="AE85" i="18"/>
  <c r="AE85" i="17"/>
  <c r="AE86" i="17"/>
  <c r="AE84" i="17"/>
  <c r="AE92" i="17"/>
  <c r="AE83" i="17"/>
  <c r="K94" i="17"/>
  <c r="AE92" i="12"/>
  <c r="AE94" i="12"/>
  <c r="AE96" i="12"/>
  <c r="O98" i="12"/>
  <c r="AE86" i="12"/>
  <c r="K96" i="18"/>
  <c r="F10" i="15" l="1"/>
  <c r="AE93" i="21"/>
  <c r="AE65" i="21"/>
  <c r="AE82" i="19"/>
  <c r="AE94" i="19"/>
  <c r="AE67" i="19"/>
  <c r="G96" i="18"/>
  <c r="AE69" i="18"/>
  <c r="G94" i="17"/>
  <c r="AE67" i="17"/>
  <c r="AE70" i="12"/>
  <c r="L10" i="12"/>
  <c r="L71" i="12" s="1"/>
  <c r="L78" i="12" s="1"/>
  <c r="V10" i="19"/>
  <c r="V68" i="19" s="1"/>
  <c r="V10" i="20"/>
  <c r="V55" i="20" s="1"/>
  <c r="L10" i="17"/>
  <c r="L68" i="17" s="1"/>
  <c r="L75" i="17" s="1"/>
  <c r="O77" i="15"/>
  <c r="AE77" i="15" s="1"/>
  <c r="O78" i="15"/>
  <c r="AE78" i="15" s="1"/>
  <c r="O79" i="15"/>
  <c r="AE79" i="15" s="1"/>
  <c r="O80" i="15"/>
  <c r="AE80" i="15" s="1"/>
  <c r="O83" i="15"/>
  <c r="O76" i="15"/>
  <c r="AE76" i="15" s="1"/>
  <c r="O75" i="15"/>
  <c r="AE75" i="15" s="1"/>
  <c r="AE59" i="15"/>
  <c r="AE83" i="15"/>
  <c r="O72" i="15"/>
  <c r="I10" i="20"/>
  <c r="I55" i="20" s="1"/>
  <c r="I65" i="20" s="1"/>
  <c r="I10" i="19"/>
  <c r="I68" i="19" s="1"/>
  <c r="I75" i="19" s="1"/>
  <c r="I10" i="15"/>
  <c r="I10" i="17"/>
  <c r="I68" i="17" s="1"/>
  <c r="I75" i="17" s="1"/>
  <c r="U10" i="15"/>
  <c r="U60" i="15" s="1"/>
  <c r="U65" i="15" s="1"/>
  <c r="V10" i="12"/>
  <c r="V71" i="12" s="1"/>
  <c r="V78" i="12" s="1"/>
  <c r="L10" i="19"/>
  <c r="L68" i="19" s="1"/>
  <c r="L75" i="19" s="1"/>
  <c r="N10" i="15"/>
  <c r="N60" i="15" s="1"/>
  <c r="N65" i="15" s="1"/>
  <c r="N10" i="21"/>
  <c r="N66" i="21" s="1"/>
  <c r="V10" i="17"/>
  <c r="V68" i="17" s="1"/>
  <c r="L10" i="20"/>
  <c r="L55" i="20" s="1"/>
  <c r="L65" i="20" s="1"/>
  <c r="P10" i="12"/>
  <c r="P71" i="12" s="1"/>
  <c r="P78" i="12" s="1"/>
  <c r="Z10" i="15"/>
  <c r="Z60" i="15" s="1"/>
  <c r="Z65" i="15" s="1"/>
  <c r="I10" i="12"/>
  <c r="I71" i="12" s="1"/>
  <c r="I78" i="12" s="1"/>
  <c r="H95" i="12" s="1"/>
  <c r="N10" i="19"/>
  <c r="N68" i="19" s="1"/>
  <c r="Z10" i="18"/>
  <c r="Z70" i="18" s="1"/>
  <c r="P10" i="17"/>
  <c r="P68" i="17" s="1"/>
  <c r="P75" i="17" s="1"/>
  <c r="AB45" i="14"/>
  <c r="V10" i="15"/>
  <c r="V60" i="15" s="1"/>
  <c r="V65" i="15" s="1"/>
  <c r="V10" i="21"/>
  <c r="V66" i="21" s="1"/>
  <c r="L10" i="15"/>
  <c r="L60" i="15" s="1"/>
  <c r="L65" i="15" s="1"/>
  <c r="L10" i="21"/>
  <c r="L66" i="21" s="1"/>
  <c r="L74" i="21" s="1"/>
  <c r="V10" i="18"/>
  <c r="V70" i="18" s="1"/>
  <c r="L10" i="18"/>
  <c r="L70" i="18" s="1"/>
  <c r="L77" i="18" s="1"/>
  <c r="P10" i="16"/>
  <c r="P67" i="16" s="1"/>
  <c r="P74" i="16" s="1"/>
  <c r="F10" i="18"/>
  <c r="F70" i="18" s="1"/>
  <c r="F10" i="21"/>
  <c r="F66" i="21" s="1"/>
  <c r="Z10" i="16"/>
  <c r="Z67" i="16" s="1"/>
  <c r="Z10" i="19"/>
  <c r="Z68" i="19" s="1"/>
  <c r="AE44" i="14"/>
  <c r="F10" i="19"/>
  <c r="F68" i="19" s="1"/>
  <c r="F10" i="16"/>
  <c r="F67" i="16" s="1"/>
  <c r="Z10" i="12"/>
  <c r="Z71" i="12" s="1"/>
  <c r="Z78" i="12" s="1"/>
  <c r="Z10" i="20"/>
  <c r="Z55" i="20" s="1"/>
  <c r="P10" i="19"/>
  <c r="P68" i="19" s="1"/>
  <c r="P75" i="19" s="1"/>
  <c r="P10" i="18"/>
  <c r="P70" i="18" s="1"/>
  <c r="P77" i="18" s="1"/>
  <c r="F10" i="12"/>
  <c r="F71" i="12" s="1"/>
  <c r="F78" i="12" s="1"/>
  <c r="Z10" i="17"/>
  <c r="Z68" i="17" s="1"/>
  <c r="S93" i="16"/>
  <c r="AE91" i="16"/>
  <c r="AE98" i="12"/>
  <c r="U10" i="21"/>
  <c r="U66" i="21" s="1"/>
  <c r="U74" i="21" s="1"/>
  <c r="U10" i="20"/>
  <c r="U55" i="20" s="1"/>
  <c r="U65" i="20" s="1"/>
  <c r="P10" i="20"/>
  <c r="P55" i="20" s="1"/>
  <c r="P65" i="20" s="1"/>
  <c r="U10" i="16"/>
  <c r="U67" i="16" s="1"/>
  <c r="U74" i="16" s="1"/>
  <c r="AE40" i="14"/>
  <c r="U10" i="12"/>
  <c r="U71" i="12" s="1"/>
  <c r="U78" i="12" s="1"/>
  <c r="T89" i="12" s="1"/>
  <c r="U10" i="17"/>
  <c r="U68" i="17" s="1"/>
  <c r="U75" i="17" s="1"/>
  <c r="T78" i="15"/>
  <c r="J10" i="19"/>
  <c r="J68" i="19" s="1"/>
  <c r="J10" i="18"/>
  <c r="J70" i="18" s="1"/>
  <c r="J10" i="17"/>
  <c r="J68" i="17" s="1"/>
  <c r="J10" i="12"/>
  <c r="J10" i="16"/>
  <c r="J10" i="21"/>
  <c r="J66" i="21" s="1"/>
  <c r="J10" i="20"/>
  <c r="J55" i="20" s="1"/>
  <c r="J10" i="15"/>
  <c r="J60" i="15" s="1"/>
  <c r="J65" i="15" s="1"/>
  <c r="Y10" i="17"/>
  <c r="Y68" i="17" s="1"/>
  <c r="Y75" i="17" s="1"/>
  <c r="Y10" i="16"/>
  <c r="Y67" i="16" s="1"/>
  <c r="Y74" i="16" s="1"/>
  <c r="Y10" i="21"/>
  <c r="Y66" i="21" s="1"/>
  <c r="Y74" i="21" s="1"/>
  <c r="Y10" i="20"/>
  <c r="Y55" i="20" s="1"/>
  <c r="Y65" i="20" s="1"/>
  <c r="Y10" i="12"/>
  <c r="Y71" i="12" s="1"/>
  <c r="Y78" i="12" s="1"/>
  <c r="Y10" i="19"/>
  <c r="Y68" i="19" s="1"/>
  <c r="Y75" i="19" s="1"/>
  <c r="Y10" i="18"/>
  <c r="Y70" i="18" s="1"/>
  <c r="Y77" i="18" s="1"/>
  <c r="Y10" i="15"/>
  <c r="Y60" i="15" s="1"/>
  <c r="Y65" i="15" s="1"/>
  <c r="R10" i="21"/>
  <c r="R66" i="21" s="1"/>
  <c r="R10" i="20"/>
  <c r="R55" i="20" s="1"/>
  <c r="R10" i="19"/>
  <c r="R68" i="19" s="1"/>
  <c r="R10" i="18"/>
  <c r="R70" i="18" s="1"/>
  <c r="R10" i="17"/>
  <c r="R68" i="17" s="1"/>
  <c r="R10" i="12"/>
  <c r="R71" i="12" s="1"/>
  <c r="R78" i="12" s="1"/>
  <c r="R10" i="16"/>
  <c r="R67" i="16" s="1"/>
  <c r="R10" i="15"/>
  <c r="R60" i="15" s="1"/>
  <c r="R65" i="15" s="1"/>
  <c r="D10" i="19"/>
  <c r="D68" i="19" s="1"/>
  <c r="D75" i="19" s="1"/>
  <c r="D10" i="18"/>
  <c r="D70" i="18" s="1"/>
  <c r="D77" i="18" s="1"/>
  <c r="D10" i="17"/>
  <c r="D68" i="17" s="1"/>
  <c r="D75" i="17" s="1"/>
  <c r="D10" i="12"/>
  <c r="D71" i="12" s="1"/>
  <c r="D78" i="12" s="1"/>
  <c r="D10" i="16"/>
  <c r="D67" i="16" s="1"/>
  <c r="D74" i="16" s="1"/>
  <c r="D10" i="21"/>
  <c r="D66" i="21" s="1"/>
  <c r="D74" i="21" s="1"/>
  <c r="D10" i="20"/>
  <c r="D55" i="20" s="1"/>
  <c r="D65" i="20" s="1"/>
  <c r="D10" i="15"/>
  <c r="D60" i="15" s="1"/>
  <c r="D65" i="15" s="1"/>
  <c r="AC45" i="14"/>
  <c r="F60" i="15"/>
  <c r="F65" i="15" s="1"/>
  <c r="H10" i="21"/>
  <c r="H66" i="21" s="1"/>
  <c r="H74" i="21" s="1"/>
  <c r="H10" i="20"/>
  <c r="H55" i="20" s="1"/>
  <c r="H65" i="20" s="1"/>
  <c r="H10" i="19"/>
  <c r="H68" i="19" s="1"/>
  <c r="H75" i="19" s="1"/>
  <c r="H10" i="18"/>
  <c r="H70" i="18" s="1"/>
  <c r="H77" i="18" s="1"/>
  <c r="H10" i="17"/>
  <c r="H68" i="17" s="1"/>
  <c r="H75" i="17" s="1"/>
  <c r="H10" i="12"/>
  <c r="H71" i="12" s="1"/>
  <c r="H78" i="12" s="1"/>
  <c r="H10" i="16"/>
  <c r="H67" i="16" s="1"/>
  <c r="H74" i="16" s="1"/>
  <c r="H10" i="15"/>
  <c r="H60" i="15" s="1"/>
  <c r="H65" i="15" s="1"/>
  <c r="AD45" i="14"/>
  <c r="F55" i="20"/>
  <c r="E10" i="17"/>
  <c r="E68" i="17" s="1"/>
  <c r="E75" i="17" s="1"/>
  <c r="E10" i="12"/>
  <c r="E71" i="12" s="1"/>
  <c r="E78" i="12" s="1"/>
  <c r="E10" i="16"/>
  <c r="E67" i="16" s="1"/>
  <c r="E74" i="16" s="1"/>
  <c r="E10" i="21"/>
  <c r="E66" i="21" s="1"/>
  <c r="E74" i="21" s="1"/>
  <c r="E10" i="20"/>
  <c r="E55" i="20" s="1"/>
  <c r="E65" i="20" s="1"/>
  <c r="E10" i="19"/>
  <c r="E68" i="19" s="1"/>
  <c r="E75" i="19" s="1"/>
  <c r="E10" i="18"/>
  <c r="E70" i="18" s="1"/>
  <c r="E77" i="18" s="1"/>
  <c r="E10" i="15"/>
  <c r="E60" i="15" s="1"/>
  <c r="E65" i="15" s="1"/>
  <c r="F68" i="17"/>
  <c r="T10" i="19"/>
  <c r="T68" i="19" s="1"/>
  <c r="T75" i="19" s="1"/>
  <c r="T10" i="12"/>
  <c r="T71" i="12" s="1"/>
  <c r="T78" i="12" s="1"/>
  <c r="T10" i="20"/>
  <c r="T55" i="20" s="1"/>
  <c r="T65" i="20" s="1"/>
  <c r="T10" i="21"/>
  <c r="T66" i="21" s="1"/>
  <c r="T74" i="21" s="1"/>
  <c r="T10" i="18"/>
  <c r="T70" i="18" s="1"/>
  <c r="T77" i="18" s="1"/>
  <c r="T10" i="17"/>
  <c r="T68" i="17" s="1"/>
  <c r="T75" i="17" s="1"/>
  <c r="T10" i="16"/>
  <c r="T67" i="16" s="1"/>
  <c r="T74" i="16" s="1"/>
  <c r="T10" i="15"/>
  <c r="T60" i="15" s="1"/>
  <c r="T65" i="15" s="1"/>
  <c r="Q10" i="20"/>
  <c r="Q55" i="20" s="1"/>
  <c r="Q65" i="20" s="1"/>
  <c r="Q10" i="19"/>
  <c r="Q68" i="19" s="1"/>
  <c r="Q75" i="19" s="1"/>
  <c r="Q10" i="17"/>
  <c r="Q68" i="17" s="1"/>
  <c r="Q75" i="17" s="1"/>
  <c r="Q10" i="12"/>
  <c r="Q71" i="12" s="1"/>
  <c r="Q78" i="12" s="1"/>
  <c r="Q10" i="21"/>
  <c r="Q66" i="21" s="1"/>
  <c r="Q74" i="21" s="1"/>
  <c r="Q10" i="16"/>
  <c r="Q67" i="16" s="1"/>
  <c r="Q74" i="16" s="1"/>
  <c r="Q10" i="18"/>
  <c r="Q70" i="18" s="1"/>
  <c r="Q77" i="18" s="1"/>
  <c r="Q10" i="15"/>
  <c r="Q60" i="15" s="1"/>
  <c r="Q65" i="15" s="1"/>
  <c r="M10" i="21"/>
  <c r="M66" i="21" s="1"/>
  <c r="M74" i="21" s="1"/>
  <c r="M10" i="20"/>
  <c r="M55" i="20" s="1"/>
  <c r="M65" i="20" s="1"/>
  <c r="M10" i="17"/>
  <c r="M68" i="17" s="1"/>
  <c r="M75" i="17" s="1"/>
  <c r="M10" i="19"/>
  <c r="M68" i="19" s="1"/>
  <c r="M75" i="19" s="1"/>
  <c r="M10" i="18"/>
  <c r="M70" i="18" s="1"/>
  <c r="M77" i="18" s="1"/>
  <c r="M10" i="16"/>
  <c r="M67" i="16" s="1"/>
  <c r="M74" i="16" s="1"/>
  <c r="M10" i="12"/>
  <c r="M71" i="12" s="1"/>
  <c r="M78" i="12" s="1"/>
  <c r="M10" i="15"/>
  <c r="M60" i="15" s="1"/>
  <c r="M65" i="15" s="1"/>
  <c r="I60" i="15"/>
  <c r="I70" i="18"/>
  <c r="I77" i="18" s="1"/>
  <c r="X10" i="21"/>
  <c r="X10" i="18"/>
  <c r="X10" i="17"/>
  <c r="X10" i="16"/>
  <c r="X10" i="19"/>
  <c r="X10" i="20"/>
  <c r="X10" i="12"/>
  <c r="X10" i="15"/>
  <c r="AA93" i="16"/>
  <c r="AE87" i="16"/>
  <c r="AE83" i="16"/>
  <c r="O93" i="16"/>
  <c r="AE81" i="16"/>
  <c r="AE89" i="16"/>
  <c r="K93" i="16"/>
  <c r="AE90" i="16"/>
  <c r="AE84" i="16"/>
  <c r="AE86" i="16"/>
  <c r="AE88" i="16"/>
  <c r="AE66" i="16"/>
  <c r="W93" i="16"/>
  <c r="AE82" i="16"/>
  <c r="AE85" i="16"/>
  <c r="G93" i="16"/>
  <c r="AE92" i="16"/>
  <c r="T80" i="15"/>
  <c r="T83" i="15"/>
  <c r="T74" i="15"/>
  <c r="T81" i="15"/>
  <c r="AE60" i="14"/>
  <c r="AE96" i="18"/>
  <c r="AE94" i="17"/>
  <c r="AE35" i="14"/>
  <c r="AE45" i="14" l="1"/>
  <c r="T72" i="15"/>
  <c r="T73" i="15"/>
  <c r="T76" i="15"/>
  <c r="T82" i="15"/>
  <c r="T75" i="15"/>
  <c r="O84" i="15"/>
  <c r="AE84" i="15" s="1"/>
  <c r="AE72" i="15"/>
  <c r="T79" i="15"/>
  <c r="T77" i="15"/>
  <c r="T90" i="12"/>
  <c r="AD10" i="21"/>
  <c r="AD66" i="21" s="1"/>
  <c r="AC10" i="20"/>
  <c r="AC55" i="20" s="1"/>
  <c r="AC65" i="20" s="1"/>
  <c r="T95" i="12"/>
  <c r="AD10" i="18"/>
  <c r="AD70" i="18" s="1"/>
  <c r="T93" i="12"/>
  <c r="AC10" i="16"/>
  <c r="AC67" i="16" s="1"/>
  <c r="AC74" i="16" s="1"/>
  <c r="AD10" i="19"/>
  <c r="AD68" i="19" s="1"/>
  <c r="T94" i="12"/>
  <c r="AC10" i="21"/>
  <c r="AC66" i="21" s="1"/>
  <c r="AC74" i="21" s="1"/>
  <c r="H87" i="12"/>
  <c r="T91" i="12"/>
  <c r="AD10" i="20"/>
  <c r="AD55" i="20" s="1"/>
  <c r="T97" i="12"/>
  <c r="T87" i="12"/>
  <c r="T96" i="12"/>
  <c r="AC10" i="18"/>
  <c r="AC70" i="18" s="1"/>
  <c r="AC77" i="18" s="1"/>
  <c r="AC10" i="19"/>
  <c r="AC68" i="19" s="1"/>
  <c r="AC75" i="19" s="1"/>
  <c r="AD10" i="17"/>
  <c r="AD68" i="17" s="1"/>
  <c r="AD10" i="15"/>
  <c r="AD60" i="15" s="1"/>
  <c r="AD65" i="15" s="1"/>
  <c r="AD10" i="16"/>
  <c r="AD67" i="16" s="1"/>
  <c r="J67" i="16"/>
  <c r="T88" i="12"/>
  <c r="T92" i="12"/>
  <c r="T86" i="12"/>
  <c r="AD10" i="12"/>
  <c r="AD71" i="12" s="1"/>
  <c r="J71" i="12"/>
  <c r="J78" i="12" s="1"/>
  <c r="AC10" i="15"/>
  <c r="AC60" i="15" s="1"/>
  <c r="AC65" i="15" s="1"/>
  <c r="AC10" i="12"/>
  <c r="AC71" i="12" s="1"/>
  <c r="AC78" i="12" s="1"/>
  <c r="AC10" i="17"/>
  <c r="AC68" i="17" s="1"/>
  <c r="AC75" i="17" s="1"/>
  <c r="I65" i="15"/>
  <c r="H82" i="15" s="1"/>
  <c r="X55" i="20"/>
  <c r="X65" i="20" s="1"/>
  <c r="AB10" i="20"/>
  <c r="AB10" i="18"/>
  <c r="X70" i="18"/>
  <c r="X77" i="18" s="1"/>
  <c r="AB10" i="19"/>
  <c r="X68" i="19"/>
  <c r="X75" i="19" s="1"/>
  <c r="AB10" i="21"/>
  <c r="X66" i="21"/>
  <c r="X74" i="21" s="1"/>
  <c r="X60" i="15"/>
  <c r="X65" i="15" s="1"/>
  <c r="AB10" i="15"/>
  <c r="AB10" i="16"/>
  <c r="X67" i="16"/>
  <c r="X74" i="16" s="1"/>
  <c r="AB10" i="12"/>
  <c r="X71" i="12"/>
  <c r="X78" i="12" s="1"/>
  <c r="AB10" i="17"/>
  <c r="X68" i="17"/>
  <c r="X75" i="17" s="1"/>
  <c r="AE93" i="16"/>
  <c r="H96" i="12"/>
  <c r="H86" i="12"/>
  <c r="H93" i="12"/>
  <c r="H88" i="12"/>
  <c r="H91" i="12"/>
  <c r="H94" i="12"/>
  <c r="H89" i="12"/>
  <c r="H90" i="12"/>
  <c r="H92" i="12"/>
  <c r="H97" i="12"/>
  <c r="H79" i="15" l="1"/>
  <c r="H73" i="15"/>
  <c r="H81" i="15"/>
  <c r="H80" i="15"/>
  <c r="H77" i="15"/>
  <c r="H83" i="15"/>
  <c r="H78" i="15"/>
  <c r="H72" i="15"/>
  <c r="AE10" i="12"/>
  <c r="AE71" i="12" s="1"/>
  <c r="AB71" i="12"/>
  <c r="AB78" i="12" s="1"/>
  <c r="AE78" i="12" s="1"/>
  <c r="AE10" i="16"/>
  <c r="AE67" i="16" s="1"/>
  <c r="AB67" i="16"/>
  <c r="AB74" i="16" s="1"/>
  <c r="AE74" i="16" s="1"/>
  <c r="AE10" i="21"/>
  <c r="AE66" i="21" s="1"/>
  <c r="AB66" i="21"/>
  <c r="AB74" i="21" s="1"/>
  <c r="AE10" i="18"/>
  <c r="AE70" i="18" s="1"/>
  <c r="AB70" i="18"/>
  <c r="AB77" i="18" s="1"/>
  <c r="AE10" i="15"/>
  <c r="AE60" i="15" s="1"/>
  <c r="AE65" i="15" s="1"/>
  <c r="AB60" i="15"/>
  <c r="AB65" i="15" s="1"/>
  <c r="AB55" i="20"/>
  <c r="AB65" i="20" s="1"/>
  <c r="AE10" i="20"/>
  <c r="AE55" i="20" s="1"/>
  <c r="AE10" i="17"/>
  <c r="AE68" i="17" s="1"/>
  <c r="AB68" i="17"/>
  <c r="AB75" i="17" s="1"/>
  <c r="AE75" i="17" s="1"/>
  <c r="AE10" i="19"/>
  <c r="AE68" i="19" s="1"/>
  <c r="AB68" i="19"/>
  <c r="AB75" i="19" s="1"/>
</calcChain>
</file>

<file path=xl/sharedStrings.xml><?xml version="1.0" encoding="utf-8"?>
<sst xmlns="http://schemas.openxmlformats.org/spreadsheetml/2006/main" count="6878" uniqueCount="1081">
  <si>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</si>
  <si>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</si>
  <si>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</si>
  <si>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</si>
  <si>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</si>
  <si>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</si>
  <si>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</si>
  <si>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</si>
  <si>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</si>
  <si>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</si>
  <si>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</si>
  <si>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</si>
  <si>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</si>
  <si>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>KRITÉRIUM, KÖVETELMÉNYEK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</si>
  <si>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</si>
  <si>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</si>
  <si>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</si>
  <si>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</si>
  <si>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</si>
  <si>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</si>
  <si>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</si>
  <si>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</si>
  <si>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</si>
  <si>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</si>
  <si>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részidős képzésben, levelező munkarend szerint tanuló hallgatók részére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</si>
  <si>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</si>
  <si>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</si>
  <si>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</si>
  <si>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</si>
  <si>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</si>
  <si>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</si>
  <si>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</si>
  <si>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</si>
  <si>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</si>
  <si>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</si>
  <si>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</si>
  <si>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</si>
  <si>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</si>
  <si>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</si>
  <si>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</si>
  <si>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</si>
  <si>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</si>
  <si>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</si>
  <si>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</si>
  <si>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</si>
  <si>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</si>
  <si>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</si>
  <si>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</si>
  <si>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</si>
  <si>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</si>
  <si>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</si>
  <si>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</si>
  <si>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</si>
  <si>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</si>
  <si>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</si>
  <si>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</si>
  <si>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</si>
  <si>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</si>
  <si>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</si>
  <si>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</si>
  <si>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</si>
  <si>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</si>
  <si>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</si>
  <si>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</si>
  <si>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Pszichológia 1.</t>
  </si>
  <si>
    <t>RMTTB02</t>
  </si>
  <si>
    <t>Pszichológia 2.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</si>
  <si>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</si>
  <si>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</si>
  <si>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</si>
  <si>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</si>
  <si>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</si>
  <si>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</si>
  <si>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</si>
  <si>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</si>
  <si>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</si>
  <si>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</si>
  <si>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</si>
  <si>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</si>
  <si>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</si>
  <si>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</si>
  <si>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</si>
  <si>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</si>
  <si>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</si>
  <si>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</si>
  <si>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</si>
  <si>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</si>
  <si>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</si>
  <si>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</si>
  <si>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</si>
  <si>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2.</t>
  </si>
  <si>
    <t>Informatika 1.</t>
  </si>
  <si>
    <t>RKNIB08</t>
  </si>
  <si>
    <t>Robotzsaru 1.</t>
  </si>
  <si>
    <t>Robotzsaru 2.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</si>
  <si>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</si>
  <si>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</si>
  <si>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</si>
  <si>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</si>
  <si>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</si>
  <si>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</si>
  <si>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</si>
  <si>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</si>
  <si>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</si>
  <si>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</si>
  <si>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</si>
  <si>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</si>
  <si>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</si>
  <si>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</si>
  <si>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</si>
  <si>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</si>
  <si>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</si>
  <si>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</si>
  <si>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</si>
  <si>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</si>
  <si>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</si>
  <si>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RBGVB46</t>
  </si>
  <si>
    <t>KV</t>
  </si>
  <si>
    <t>Rendőrségi gazdálkodás</t>
  </si>
  <si>
    <t>KR</t>
  </si>
  <si>
    <t>Rendészeti igazgatás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</si>
  <si>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</si>
  <si>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</si>
  <si>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</si>
  <si>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</si>
  <si>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</si>
  <si>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</si>
  <si>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</si>
  <si>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</si>
  <si>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</si>
  <si>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</si>
  <si>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</si>
  <si>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</si>
  <si>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</si>
  <si>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</si>
  <si>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</si>
  <si>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</si>
  <si>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</si>
  <si>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Kollokvium (K)</t>
  </si>
  <si>
    <t>Kollokvium (((zárvizsga tárgy((K(Z)))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</si>
  <si>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</si>
  <si>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</si>
  <si>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</si>
  <si>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</si>
  <si>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</si>
  <si>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</si>
  <si>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</si>
  <si>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</si>
  <si>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határrendészeti szakirány</t>
  </si>
  <si>
    <t>RBÜEB08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</si>
  <si>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</si>
  <si>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</si>
  <si>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</si>
  <si>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</si>
  <si>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</si>
  <si>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</si>
  <si>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RKNIB23</t>
  </si>
  <si>
    <t>GYJ</t>
  </si>
  <si>
    <t>RRETB05</t>
  </si>
  <si>
    <t>Rendészettörténet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</si>
  <si>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</si>
  <si>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</si>
  <si>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</si>
  <si>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</si>
  <si>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</si>
  <si>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</si>
  <si>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</si>
  <si>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</si>
  <si>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</si>
  <si>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</si>
  <si>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</si>
  <si>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</si>
  <si>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</si>
  <si>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</si>
  <si>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</si>
  <si>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</si>
  <si>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RFTTB01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</si>
  <si>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</si>
  <si>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</si>
  <si>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</si>
  <si>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</si>
  <si>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</si>
  <si>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</si>
  <si>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</si>
  <si>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</si>
  <si>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számonkérés</t>
  </si>
  <si>
    <t>félévi összes</t>
  </si>
  <si>
    <t>ÖSSZES TANÓRA</t>
  </si>
  <si>
    <t>Szakirány/specializáció tárgyai</t>
  </si>
  <si>
    <t>RJITB10</t>
  </si>
  <si>
    <t>Szabálysértési alapismeretek</t>
  </si>
  <si>
    <t>K(Z)</t>
  </si>
  <si>
    <t>ÉÉ(Z)</t>
  </si>
  <si>
    <t>ÉÉ(SZG)</t>
  </si>
  <si>
    <t>RKRIB19</t>
  </si>
  <si>
    <t>RKRIB20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</si>
  <si>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</si>
  <si>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</si>
  <si>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</si>
  <si>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</si>
  <si>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</si>
  <si>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B(Z)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</si>
  <si>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</si>
  <si>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</si>
  <si>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</si>
  <si>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</si>
  <si>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</si>
  <si>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</si>
  <si>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</si>
  <si>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</si>
  <si>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Szakirány/specializáció összesen</t>
  </si>
  <si>
    <t xml:space="preserve"> SZAKON ÖSSZESEN</t>
  </si>
  <si>
    <t>összes</t>
  </si>
  <si>
    <t>SZG</t>
  </si>
  <si>
    <t>ZV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</si>
  <si>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</si>
  <si>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</si>
  <si>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</si>
  <si>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</si>
  <si>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Büntetőjogi alapismeretek 1.</t>
  </si>
  <si>
    <t>Büntetőjogi alapismeretek 2.</t>
  </si>
  <si>
    <t>RBÜEB03</t>
  </si>
  <si>
    <t>Büntetőeljárás jog (bz.)</t>
  </si>
  <si>
    <t>RTKTB42</t>
  </si>
  <si>
    <t>Testnevelés (bz.) 2.</t>
  </si>
  <si>
    <t>Testnevelés (bz.) 3.</t>
  </si>
  <si>
    <t>RTKTB44</t>
  </si>
  <si>
    <t>Testnevelés (bz.) 4.</t>
  </si>
  <si>
    <t>RTKTB45</t>
  </si>
  <si>
    <t>Testnevelés (bz.) 5.</t>
  </si>
  <si>
    <t>RTKTB46</t>
  </si>
  <si>
    <t>Testnevelés (bz.) 6.</t>
  </si>
  <si>
    <t>RKRIB07</t>
  </si>
  <si>
    <t>Kriminalisztikai ismeretek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</si>
  <si>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</si>
  <si>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</si>
  <si>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</si>
  <si>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</si>
  <si>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</si>
  <si>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</si>
  <si>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>RMORB08</t>
  </si>
  <si>
    <t>Társasági jog a magánbiztonságban 1.</t>
  </si>
  <si>
    <t>RMORB12</t>
  </si>
  <si>
    <t>Társasági jog a magánbiztonságban 2.</t>
  </si>
  <si>
    <t xml:space="preserve">Biztonságtechnika 1. </t>
  </si>
  <si>
    <t xml:space="preserve">Biztonságtechnika 2. </t>
  </si>
  <si>
    <t xml:space="preserve">Biztonságtechnika 3. </t>
  </si>
  <si>
    <t>Biztonságtechnika 4.</t>
  </si>
  <si>
    <t>Együttműködés a rendészeti szervekkel</t>
  </si>
  <si>
    <t>Minőségirányítás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</si>
  <si>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</si>
  <si>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</si>
  <si>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</si>
  <si>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</si>
  <si>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RMORB29</t>
  </si>
  <si>
    <t xml:space="preserve">Rendkívüli események vizsgálata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</si>
  <si>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</si>
  <si>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</si>
  <si>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</si>
  <si>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</si>
  <si>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Intézkedés taktika és eszközrendszere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</si>
  <si>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</si>
  <si>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</si>
  <si>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</si>
  <si>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</si>
  <si>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</si>
  <si>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Közlekedésbiztonsági ismeretek</t>
  </si>
  <si>
    <t>RMORB01</t>
  </si>
  <si>
    <t>BIZTONSÁGI ZV</t>
  </si>
  <si>
    <t>ÖSSZES TANÓRARENDI KONTAKTÓRA</t>
  </si>
  <si>
    <t>I.</t>
  </si>
  <si>
    <t>II.</t>
  </si>
  <si>
    <t>III.</t>
  </si>
  <si>
    <t>IV.</t>
  </si>
  <si>
    <t>V.</t>
  </si>
  <si>
    <t>VI.</t>
  </si>
  <si>
    <t>biztonsági szakirány</t>
  </si>
  <si>
    <t>BÜNTETÉS-VÉGREHAJTÁSI  SZAKIRÁNY</t>
  </si>
  <si>
    <t>1.</t>
  </si>
  <si>
    <t>5.</t>
  </si>
  <si>
    <t>6.</t>
  </si>
  <si>
    <t>RBÜAB08</t>
  </si>
  <si>
    <t>Büntetőjogi ismeretek (bv., vj.) 1.</t>
  </si>
  <si>
    <t>RBÜAB09</t>
  </si>
  <si>
    <t xml:space="preserve">Büntetőjogi ismeretek  (bv., vj.) 2. </t>
  </si>
  <si>
    <t>RBÜEB04</t>
  </si>
  <si>
    <t xml:space="preserve">Büntetőeljárás jog  (bv., vj.) 1. </t>
  </si>
  <si>
    <t>RBÜEB05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</si>
  <si>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</si>
  <si>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</si>
  <si>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</si>
  <si>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</si>
  <si>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</si>
  <si>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</si>
  <si>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</si>
  <si>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</si>
  <si>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</si>
  <si>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</si>
  <si>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</si>
  <si>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Büntetés-végrehajtási gazdálkodás 1.</t>
  </si>
  <si>
    <t>Büntetés-végrehajtási gazdálkodás 2.</t>
  </si>
  <si>
    <t>RBVTB12</t>
  </si>
  <si>
    <t>Büntetés-végrehajtási jog 1.</t>
  </si>
  <si>
    <t>Z</t>
  </si>
  <si>
    <t>RBVTB13</t>
  </si>
  <si>
    <t>Büntetés-végrehajtási jog 2.</t>
  </si>
  <si>
    <t>RBVTB14</t>
  </si>
  <si>
    <t>Büntetés-végrehajtási jog 3.</t>
  </si>
  <si>
    <t>RBVTB62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</si>
  <si>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</si>
  <si>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</si>
  <si>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</si>
  <si>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</si>
  <si>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</si>
  <si>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</si>
  <si>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</si>
  <si>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</si>
  <si>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</si>
  <si>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</si>
  <si>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</si>
  <si>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</si>
  <si>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</si>
  <si>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RBVTB63</t>
  </si>
  <si>
    <t>Büntetés-végrehajtási biztonsági szolgálati ismeretek 6.</t>
  </si>
  <si>
    <t>Fogvatartás és reintegráció 1.</t>
  </si>
  <si>
    <t>Fogvatartás és reintegráció 2.</t>
  </si>
  <si>
    <t>Fogvatartás és reintegráció 3.</t>
  </si>
  <si>
    <t>Fogvatartás és reintegráció 4.</t>
  </si>
  <si>
    <t>RBVTB57</t>
  </si>
  <si>
    <t>Reintegráció a gyakorlatban 1.</t>
  </si>
  <si>
    <t>RBVTB58</t>
  </si>
  <si>
    <t>Reintegráció a gyakorlatban 2.</t>
  </si>
  <si>
    <t>RBVTB64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</si>
  <si>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</si>
  <si>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</si>
  <si>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</si>
  <si>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</si>
  <si>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</si>
  <si>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</si>
  <si>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</si>
  <si>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</si>
  <si>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</si>
  <si>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</si>
  <si>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</si>
  <si>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</si>
  <si>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RBVTB65</t>
  </si>
  <si>
    <t>Büntetés-végrehajtási intézkedéstaktika 2.</t>
  </si>
  <si>
    <t>RBVTB35</t>
  </si>
  <si>
    <t>Büntetés-végrehajtási intézkedéstaktika 3.</t>
  </si>
  <si>
    <t>RBVTB59</t>
  </si>
  <si>
    <t>Csoportdinamikai alapismeretek</t>
  </si>
  <si>
    <t>RBVTB41</t>
  </si>
  <si>
    <t xml:space="preserve">K </t>
  </si>
  <si>
    <t>BÜNTETÉS-VÉGRHAJTÁSI JOG ZV</t>
  </si>
  <si>
    <t>RBVTB42</t>
  </si>
  <si>
    <t>BÜNTETÉS-VÉGREHAJTÁSI BIZTONSÁG ZV</t>
  </si>
  <si>
    <t>X</t>
  </si>
  <si>
    <t xml:space="preserve">3. </t>
  </si>
  <si>
    <t xml:space="preserve">4. </t>
  </si>
  <si>
    <t>K (Z)</t>
  </si>
  <si>
    <t>B (Z)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</si>
  <si>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</si>
  <si>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</si>
  <si>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</si>
  <si>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</si>
  <si>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</si>
  <si>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</si>
  <si>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</si>
  <si>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</si>
  <si>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</si>
  <si>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</si>
  <si>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</si>
  <si>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</si>
  <si>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</si>
  <si>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</si>
  <si>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</si>
  <si>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</si>
  <si>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</si>
  <si>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</si>
  <si>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</si>
  <si>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</si>
  <si>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</si>
  <si>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</si>
  <si>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</si>
  <si>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</si>
  <si>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</si>
  <si>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</si>
  <si>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</si>
  <si>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Forgalomellenőrzés (3)</t>
  </si>
  <si>
    <t>RKBTB11</t>
  </si>
  <si>
    <t>Balesetelemzés 1.</t>
  </si>
  <si>
    <t>Közrendvédelmi ismeretek (kl) (3)1.</t>
  </si>
  <si>
    <t>RKBTB52</t>
  </si>
  <si>
    <t>Közrendvédelmi ismeretek (kl) 2.</t>
  </si>
  <si>
    <t>Igazgatásrendészeti jog</t>
  </si>
  <si>
    <t>Igazságügyi orvostan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</si>
  <si>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</si>
  <si>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</si>
  <si>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</si>
  <si>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</si>
  <si>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</si>
  <si>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</si>
  <si>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</si>
  <si>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</si>
  <si>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</si>
  <si>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</si>
  <si>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Közrendvédelmi vezetői ismeretek (3) 1.</t>
  </si>
  <si>
    <t>Közrendvédelmi vezetői ismeretek (3)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</si>
  <si>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</si>
  <si>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</si>
  <si>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</si>
  <si>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</si>
  <si>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</si>
  <si>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</si>
  <si>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Csapatszolgálati szakismeretek (3) 1.</t>
  </si>
  <si>
    <t>Csapatszolgálati szakismeretek (3) 2.</t>
  </si>
  <si>
    <t>MIGRÁCIÓ  SZAKIRÁNY</t>
  </si>
  <si>
    <t>F(Z)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</si>
  <si>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</si>
  <si>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</si>
  <si>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</si>
  <si>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</si>
  <si>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</si>
  <si>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</si>
  <si>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</si>
  <si>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</si>
  <si>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</si>
  <si>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</si>
  <si>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</si>
  <si>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</si>
  <si>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</si>
  <si>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</si>
  <si>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</si>
  <si>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</si>
  <si>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</si>
  <si>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</si>
  <si>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</si>
  <si>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</si>
  <si>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</si>
  <si>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</si>
  <si>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</si>
  <si>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</si>
  <si>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</si>
  <si>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</si>
  <si>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</si>
  <si>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</si>
  <si>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</si>
  <si>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</si>
  <si>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</si>
  <si>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</si>
  <si>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</si>
  <si>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</si>
  <si>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</si>
  <si>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</si>
  <si>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</si>
  <si>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RBATB11</t>
  </si>
  <si>
    <t>Állampolgársági jog 1.</t>
  </si>
  <si>
    <t>RBATB12</t>
  </si>
  <si>
    <t>Állampolgársági jog 2.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</si>
  <si>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</si>
  <si>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</si>
  <si>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</si>
  <si>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</si>
  <si>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</si>
  <si>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</si>
  <si>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Interkulturális ismeretek</t>
  </si>
  <si>
    <t xml:space="preserve">SZIG </t>
  </si>
  <si>
    <t>RBATB25</t>
  </si>
  <si>
    <t>ÁLLAMPOLGÁRSÁGI JOG SZIGORLAT</t>
  </si>
  <si>
    <t>SZIG</t>
  </si>
  <si>
    <t>RBATB24</t>
  </si>
  <si>
    <t>IDEGENRENDÉSZETI ÉS MENEKÜLTÜGYI ZV</t>
  </si>
  <si>
    <t>RARTB13</t>
  </si>
  <si>
    <t>KÖZJOGI ZV</t>
  </si>
  <si>
    <t>VÁM- ÉS JÖVEDÉKI IGAZGATÁSI SZAKIRÁNY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</si>
  <si>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</si>
  <si>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</si>
  <si>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</si>
  <si>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</si>
  <si>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</si>
  <si>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</si>
  <si>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</si>
  <si>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</si>
  <si>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</si>
  <si>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</si>
  <si>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</si>
  <si>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</si>
  <si>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</si>
  <si>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</si>
  <si>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</si>
  <si>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</si>
  <si>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</si>
  <si>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</si>
  <si>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</si>
  <si>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</si>
  <si>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</si>
  <si>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</si>
  <si>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</si>
  <si>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</si>
  <si>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</si>
  <si>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</si>
  <si>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</si>
  <si>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</si>
  <si>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</si>
  <si>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</si>
  <si>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</si>
  <si>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</si>
  <si>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</si>
  <si>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</si>
  <si>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K(SZG)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</si>
  <si>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</si>
  <si>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</si>
  <si>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</si>
  <si>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</si>
  <si>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</si>
  <si>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</si>
  <si>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</si>
  <si>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</si>
  <si>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</si>
  <si>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</si>
  <si>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</si>
  <si>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</si>
  <si>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</si>
  <si>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</si>
  <si>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</si>
  <si>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</si>
  <si>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</si>
  <si>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</si>
  <si>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</si>
  <si>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</si>
  <si>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</si>
  <si>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</si>
  <si>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</si>
  <si>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</si>
  <si>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Szakmatörténet (V)</t>
  </si>
  <si>
    <t>RVPTB69</t>
  </si>
  <si>
    <t>VÁMTARIFA ÉS ÁRUISMERET SZIGORLAT</t>
  </si>
  <si>
    <t>S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</si>
  <si>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</si>
  <si>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</si>
  <si>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</si>
  <si>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</si>
  <si>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</si>
  <si>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</si>
  <si>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TÁRGYFELELŐS SZERVEZETI EGYSÉG</t>
  </si>
  <si>
    <t>TÁRGYFELELŐS SZEMÉLY</t>
  </si>
  <si>
    <t>Rendészeti Magatartástudományi Tanszék</t>
  </si>
  <si>
    <t>Dr. Hegedűs Judit</t>
  </si>
  <si>
    <t>RKNI</t>
  </si>
  <si>
    <t>Fekete Zsuzsanna</t>
  </si>
  <si>
    <t>Rendészetelméleti és -történeti Tanszék</t>
  </si>
  <si>
    <t>Dr. Sallai János</t>
  </si>
  <si>
    <t xml:space="preserve">Testnevelési és Küzdősportok Tanszék </t>
  </si>
  <si>
    <t>Dr. Freyer Tamás</t>
  </si>
  <si>
    <t>Rendészeti Vezetéstudományi Tanszék</t>
  </si>
  <si>
    <t>Dr. Kovács Gábor</t>
  </si>
  <si>
    <t>Közjogi és Rendészeti Jogi Tanszék</t>
  </si>
  <si>
    <t>Dr. Chronowski Nóra</t>
  </si>
  <si>
    <t>Dr. Patyi András</t>
  </si>
  <si>
    <t>Kriminológiai Tanszék</t>
  </si>
  <si>
    <t>Dr. Barabás Andrea Tünde</t>
  </si>
  <si>
    <t>dr. Schubauerné dr. Hargitai Vera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</si>
  <si>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</si>
  <si>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</si>
  <si>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</si>
  <si>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</si>
  <si>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</si>
  <si>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</si>
  <si>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>BGKE</t>
  </si>
  <si>
    <t>Dr. Balla József</t>
  </si>
  <si>
    <t>Kui László</t>
  </si>
  <si>
    <t>Közbiztonsági Tanszék</t>
  </si>
  <si>
    <t>Magánbiztonsági és Önkormányzati Rendészeti Tanszék</t>
  </si>
  <si>
    <t>Dr. Christián László</t>
  </si>
  <si>
    <t>Nyomozáselméleti Tanszék</t>
  </si>
  <si>
    <t>Bevándorlási Tanszék</t>
  </si>
  <si>
    <t>Vajkai Edina Ildikó</t>
  </si>
  <si>
    <t>Büntetőjogi Tanszék</t>
  </si>
  <si>
    <t>Forenzikus Tudományok Tanszék</t>
  </si>
  <si>
    <t>Büntetés-végrehajtási Tanszék</t>
  </si>
  <si>
    <t>Dr. Csaba Zágon</t>
  </si>
  <si>
    <t>Erdős Ákos</t>
  </si>
  <si>
    <t>Dr. Hautzinger Zoltán</t>
  </si>
  <si>
    <t>Büntetőeljárásjogi Tanszék</t>
  </si>
  <si>
    <t>dr. Anti Csaba László</t>
  </si>
  <si>
    <t>ÁNTK  Emberi Erőforrás Tanszék</t>
  </si>
  <si>
    <t>Dr.  Hazafi Zoltán</t>
  </si>
  <si>
    <t>Dr. Auer Ádám</t>
  </si>
  <si>
    <t>Tóth Levente</t>
  </si>
  <si>
    <t>Dr. Tiszolczi Balázs Gergely</t>
  </si>
  <si>
    <t xml:space="preserve">dr. Rottler Violetta </t>
  </si>
  <si>
    <t>Erdős Ágnes</t>
  </si>
  <si>
    <t>Felföldi Péter</t>
  </si>
  <si>
    <t>Rendészeti Kiképzési és Nevelési Intézet</t>
  </si>
  <si>
    <t>dr. Simon Attila</t>
  </si>
  <si>
    <t>Papp Dávid</t>
  </si>
  <si>
    <t>dr. Gáspár Miklós</t>
  </si>
  <si>
    <t xml:space="preserve">Dr. Freyer Tamás </t>
  </si>
  <si>
    <t>Dr. Polt Péter</t>
  </si>
  <si>
    <t xml:space="preserve">Dr. Czenczer Orsolya </t>
  </si>
  <si>
    <t xml:space="preserve">Sztodola Tibor </t>
  </si>
  <si>
    <t>dr. Gál Erika</t>
  </si>
  <si>
    <t>Határrendészeti Tanszék</t>
  </si>
  <si>
    <t>Vedó Attila</t>
  </si>
  <si>
    <t>Kakócz Krisztián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</si>
  <si>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</si>
  <si>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</si>
  <si>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</si>
  <si>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</si>
  <si>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</si>
  <si>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</si>
  <si>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Zsámbokiné dr. Ficskovszky Ágnes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</si>
  <si>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</si>
  <si>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</si>
  <si>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</si>
  <si>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</si>
  <si>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</si>
  <si>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RVPTB132</t>
  </si>
  <si>
    <t>Polgári Nemzetbiztonsági Tanszék</t>
  </si>
  <si>
    <t>RKNIB24</t>
  </si>
  <si>
    <t>RBVTB66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</si>
  <si>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</si>
  <si>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</si>
  <si>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</si>
  <si>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</si>
  <si>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</si>
  <si>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</si>
  <si>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</si>
  <si>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</si>
  <si>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</si>
  <si>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</si>
  <si>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</si>
  <si>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</si>
  <si>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</si>
  <si>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</si>
  <si>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dr. Nádasi Béla</t>
  </si>
  <si>
    <t>GYJ(ZV)</t>
  </si>
  <si>
    <t>RJITB01</t>
  </si>
  <si>
    <t>ÁTKTB09</t>
  </si>
  <si>
    <t>ÁNTK Társadalmi Kommunikáció Tanszék</t>
  </si>
  <si>
    <t>Dr. Bartóki-Gönczy Balázs</t>
  </si>
  <si>
    <t>Dr. Vass Gyula</t>
  </si>
  <si>
    <t>Dr. Dobák Imre</t>
  </si>
  <si>
    <t>ÁNTK Társadalmi Kommunikációs Tanszék</t>
  </si>
  <si>
    <t>Dr. Zsolt Péter</t>
  </si>
  <si>
    <t>Fekete Márta</t>
  </si>
  <si>
    <t>Dr. Farkas Johanna</t>
  </si>
  <si>
    <t>Dr. Fogarasi Mihály</t>
  </si>
  <si>
    <t>RRMTB04</t>
  </si>
  <si>
    <t>RRMTB07</t>
  </si>
  <si>
    <t>RRMTB06</t>
  </si>
  <si>
    <t>RKRJB15</t>
  </si>
  <si>
    <t>ÁTKTB08</t>
  </si>
  <si>
    <t>RKRJB16</t>
  </si>
  <si>
    <t>RRMTB02</t>
  </si>
  <si>
    <t>RRMTB01</t>
  </si>
  <si>
    <t>RBÜAB18</t>
  </si>
  <si>
    <t>RBÜAB19</t>
  </si>
  <si>
    <t xml:space="preserve"> RTKTB43</t>
  </si>
  <si>
    <t>RMORB59</t>
  </si>
  <si>
    <t>RMORB60</t>
  </si>
  <si>
    <t>RMORB53</t>
  </si>
  <si>
    <t>RMORB54</t>
  </si>
  <si>
    <t>ÁEETB15</t>
  </si>
  <si>
    <t>RMORB20</t>
  </si>
  <si>
    <t>RMORB24</t>
  </si>
  <si>
    <t>RMORB30</t>
  </si>
  <si>
    <t>RMORB34</t>
  </si>
  <si>
    <t>RMOR48</t>
  </si>
  <si>
    <t>RMORB78</t>
  </si>
  <si>
    <t>RMORB38</t>
  </si>
  <si>
    <t>RMORB39</t>
  </si>
  <si>
    <t>RMORB40</t>
  </si>
  <si>
    <t>RMORB44</t>
  </si>
  <si>
    <t>RMORB50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</si>
  <si>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</si>
  <si>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</si>
  <si>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</si>
  <si>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</si>
  <si>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</si>
  <si>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</si>
  <si>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</si>
  <si>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</si>
  <si>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</si>
  <si>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Dr. Molnár Katalin</t>
  </si>
  <si>
    <t>Dr. Benczéné Bagó Andrea</t>
  </si>
  <si>
    <t>Horváth Dániel</t>
  </si>
  <si>
    <t>Kecskés Kornélia</t>
  </si>
  <si>
    <t>Kecskés Alexandra</t>
  </si>
  <si>
    <t>Huszárné Soós Rita Terézia</t>
  </si>
  <si>
    <t>dr. Skorka Tamás</t>
  </si>
  <si>
    <t>Kardos Pál</t>
  </si>
  <si>
    <t>dr. Kovács Sándor</t>
  </si>
  <si>
    <t>Dr. Horváth Tamás</t>
  </si>
  <si>
    <t>dr Zsigmond Csaba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</si>
  <si>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</si>
  <si>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</si>
  <si>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</si>
  <si>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</si>
  <si>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</si>
  <si>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</si>
  <si>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</si>
  <si>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</si>
  <si>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</si>
  <si>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RKBTB613</t>
  </si>
  <si>
    <t>RKBTB623</t>
  </si>
  <si>
    <t>RKBTB513</t>
  </si>
  <si>
    <t>RKRJB14</t>
  </si>
  <si>
    <t>dr. Anti Csaba</t>
  </si>
  <si>
    <t>Dr. Mészáros Gábor</t>
  </si>
  <si>
    <t>RKBTB413</t>
  </si>
  <si>
    <t>RKBTB423</t>
  </si>
  <si>
    <t>KRKBTB613</t>
  </si>
  <si>
    <t>RBATB28</t>
  </si>
  <si>
    <t>Határellenörzési ismeretek</t>
  </si>
  <si>
    <t>dr. Szuhai Ilona</t>
  </si>
  <si>
    <t>dr. Czene-Polgár Viktória</t>
  </si>
  <si>
    <t>Katasztrófavédelmi Intézet</t>
  </si>
  <si>
    <t>Közjogi és rendészeti Jogi Tszék</t>
  </si>
  <si>
    <t>NPNBB32</t>
  </si>
  <si>
    <t>VKMTB70</t>
  </si>
  <si>
    <t>RRETB13</t>
  </si>
  <si>
    <t>Konfliktuskezelési tréning</t>
  </si>
  <si>
    <t>Dr. Deák József</t>
  </si>
  <si>
    <t>RKPTB08</t>
  </si>
  <si>
    <t>RKPTB09</t>
  </si>
  <si>
    <t>Lippai Zsolt</t>
  </si>
  <si>
    <t>RMORB37</t>
  </si>
  <si>
    <t>RMORB49</t>
  </si>
  <si>
    <t>RKBTB123</t>
  </si>
  <si>
    <t>Balesetelemzés (3) 2.</t>
  </si>
  <si>
    <t>RRMTB03</t>
  </si>
  <si>
    <t>Társadalmi és kommunikációs ismeretek alapjai</t>
  </si>
  <si>
    <t>Szabadon választható tantárgyak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</si>
  <si>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</si>
  <si>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</si>
  <si>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</si>
  <si>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</si>
  <si>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</si>
  <si>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</si>
  <si>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</si>
  <si>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</si>
  <si>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</si>
  <si>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</si>
  <si>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</si>
  <si>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</si>
  <si>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</si>
  <si>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Magánbiztonsági szakismeretek 1.</t>
  </si>
  <si>
    <t>Magánbiztonsági szakismeretek 3.</t>
  </si>
  <si>
    <t>Magánbiztonsági szakismeretek 4.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</si>
  <si>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</si>
  <si>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</si>
  <si>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</si>
  <si>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</si>
  <si>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</si>
  <si>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</si>
  <si>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</si>
  <si>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</si>
  <si>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 xml:space="preserve">Fogvatartás és reintegráció 3. </t>
  </si>
  <si>
    <t xml:space="preserve">Krimináltechnika 1. </t>
  </si>
  <si>
    <t>Határrendészeti szakismertek</t>
  </si>
  <si>
    <t>Okmány szakismeret</t>
  </si>
  <si>
    <t>RHRTB51,</t>
  </si>
  <si>
    <t>Határrendészeti szakismertek,</t>
  </si>
  <si>
    <t>Határrendészeti igazgatási szakismeretek 2.</t>
  </si>
  <si>
    <t>RHRTB53,</t>
  </si>
  <si>
    <t>Határőrizeti szakismeretek 1.,</t>
  </si>
  <si>
    <t>RHRTB56,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</si>
  <si>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</si>
  <si>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</si>
  <si>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</si>
  <si>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</si>
  <si>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</si>
  <si>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</si>
  <si>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</si>
  <si>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</si>
  <si>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</si>
  <si>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</si>
  <si>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</si>
  <si>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</si>
  <si>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</si>
  <si>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</si>
  <si>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</si>
  <si>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</si>
  <si>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</si>
  <si>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</si>
  <si>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</si>
  <si>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</si>
  <si>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RMORB91</t>
  </si>
  <si>
    <t>RMORB92</t>
  </si>
  <si>
    <t>RMORB71</t>
  </si>
  <si>
    <t>RBVTB08</t>
  </si>
  <si>
    <t>RBVTB44</t>
  </si>
  <si>
    <t>RBVTB45</t>
  </si>
  <si>
    <t>RARTB60</t>
  </si>
  <si>
    <t>RARTB50</t>
  </si>
  <si>
    <t>RKBTB91</t>
  </si>
  <si>
    <t>RKBTB92</t>
  </si>
  <si>
    <t>RKBTB59</t>
  </si>
  <si>
    <t>RBATB14</t>
  </si>
  <si>
    <t>RBATB15</t>
  </si>
  <si>
    <t>RBATB16</t>
  </si>
  <si>
    <t>RVPTB61</t>
  </si>
  <si>
    <t>RVPTB62</t>
  </si>
  <si>
    <t>RVPTB63</t>
  </si>
  <si>
    <t>RHRTB64</t>
  </si>
  <si>
    <t>érvényes 2023/2024-es tanévtől felmenő rendszerben.</t>
  </si>
  <si>
    <t>Igazgatásrendészeti és Nemzetközi Rendészeti Tanszék</t>
  </si>
  <si>
    <t>Dr. Gárdonyi Gergely</t>
  </si>
  <si>
    <t>A rendészet nemzetközi és uniós jogi alapjai</t>
  </si>
  <si>
    <t>RINTB07</t>
  </si>
  <si>
    <t>RINTB09</t>
  </si>
  <si>
    <t>RBVTB74</t>
  </si>
  <si>
    <t>RBVTB75</t>
  </si>
  <si>
    <t>RBVTB76</t>
  </si>
  <si>
    <t>RBVTB77</t>
  </si>
  <si>
    <t>Büntetés-végrehajtási igazgatás 1.</t>
  </si>
  <si>
    <t xml:space="preserve">Büntetés-végrehajtási igazgatás 2. </t>
  </si>
  <si>
    <t xml:space="preserve">Büntetés-végrehajtási gazdálkodás 1. </t>
  </si>
  <si>
    <t xml:space="preserve">Büntetés-végrehajtási gazdálkodás 2. </t>
  </si>
  <si>
    <t>RBVTB79</t>
  </si>
  <si>
    <t>RBVTB80</t>
  </si>
  <si>
    <t>RBVTB81</t>
  </si>
  <si>
    <t>RBVTB82</t>
  </si>
  <si>
    <t>RBVTB83</t>
  </si>
  <si>
    <t>RBVTB84</t>
  </si>
  <si>
    <t>Fogvatartás és reintegráció 5..</t>
  </si>
  <si>
    <t>Fogvatartás és reintegráció 6.</t>
  </si>
  <si>
    <t>RBVTB78</t>
  </si>
  <si>
    <t xml:space="preserve">BV REINTEGRÁCIÓ ÉS PSZICHOLÓGIA ZV </t>
  </si>
  <si>
    <t>RINTB04</t>
  </si>
  <si>
    <t>RINTB05</t>
  </si>
  <si>
    <t>Szabálysértési jog (3) 4.</t>
  </si>
  <si>
    <t>Szabálysértési jog (3) 5.</t>
  </si>
  <si>
    <t>Rendészeti hatósági eljárásjogi repetitórium (3)</t>
  </si>
  <si>
    <t>RINTB06</t>
  </si>
  <si>
    <t>Kockázatkezelési alapismeretek</t>
  </si>
  <si>
    <t>dr. Pajor Andrea</t>
  </si>
  <si>
    <t>RFTTB06</t>
  </si>
  <si>
    <t>Rendészet és alapjogok</t>
  </si>
  <si>
    <t>Dr. Balla Zoltán</t>
  </si>
  <si>
    <t>Dr.Balla Zoltán</t>
  </si>
  <si>
    <t>dr. Merkl Zoltán</t>
  </si>
  <si>
    <t>Dr. Buzás Gábor</t>
  </si>
  <si>
    <t>Vájlok László</t>
  </si>
  <si>
    <t>Németh Gábor</t>
  </si>
  <si>
    <t>Vezetői tréning</t>
  </si>
  <si>
    <t xml:space="preserve">Konfliktuskezelési tréning </t>
  </si>
  <si>
    <t>Irányítói tréning a büntetés-végrehajtásban dolgozóknak</t>
  </si>
  <si>
    <t>dr. Girhiny Kornél</t>
  </si>
  <si>
    <t>Lőkiképzés 2.</t>
  </si>
  <si>
    <t>Mágó Barbara</t>
  </si>
  <si>
    <t>Sánta Györgyné Huba Judit</t>
  </si>
  <si>
    <t>Dr. Amberg Erzsébet</t>
  </si>
  <si>
    <t>Dr. Horgos Lívia</t>
  </si>
  <si>
    <t>Krimináltechnikai Tanszék</t>
  </si>
  <si>
    <t>Dr. Petrétei Dávid</t>
  </si>
  <si>
    <t>Tóth Attila</t>
  </si>
  <si>
    <t>RKBJB07</t>
  </si>
  <si>
    <t>RKRJB19</t>
  </si>
  <si>
    <t>SZV</t>
  </si>
  <si>
    <t>RINYB25</t>
  </si>
  <si>
    <t>Angol migrációs szaknyelv 1.</t>
  </si>
  <si>
    <t>RINYB26</t>
  </si>
  <si>
    <t>Angol migrációs szaknyelv 2.</t>
  </si>
  <si>
    <t>RINYB27</t>
  </si>
  <si>
    <t>Angol kommunikációs rendészeti szaknyelv 1.</t>
  </si>
  <si>
    <t>RINYB28</t>
  </si>
  <si>
    <t>Angol kommunikációs rendészeti szaknyelv 2.</t>
  </si>
  <si>
    <t>RINYB29</t>
  </si>
  <si>
    <t>Rendészeti szaknyelvi nyelvvizsgára felkészítés 1.</t>
  </si>
  <si>
    <t>RINYB30</t>
  </si>
  <si>
    <t>Rendészeti szaknyelvi nyelvvizsgára felkészítés 2.</t>
  </si>
  <si>
    <t>RINYB39</t>
  </si>
  <si>
    <t>RINYB40</t>
  </si>
  <si>
    <t>Angol B2 nyelvvizsga felkészítő 2.</t>
  </si>
  <si>
    <t>RINYB41</t>
  </si>
  <si>
    <t>Angol középfokú szintre hozó 1.</t>
  </si>
  <si>
    <t>RINYB42</t>
  </si>
  <si>
    <t>Angol középfokú szintre hozó 2.</t>
  </si>
  <si>
    <t>RINYB43</t>
  </si>
  <si>
    <t>Angol középfokú szintre hozó 3.</t>
  </si>
  <si>
    <t>RINYB44</t>
  </si>
  <si>
    <t>Angol középfokú szintre hozó 4.</t>
  </si>
  <si>
    <t>RINYB31</t>
  </si>
  <si>
    <t>Német rendészeti szaknyelv 1.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</si>
  <si>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</si>
  <si>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</si>
  <si>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</si>
  <si>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</si>
  <si>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</si>
  <si>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</si>
  <si>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</si>
  <si>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</si>
  <si>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</si>
  <si>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</si>
  <si>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RBATB27</t>
  </si>
  <si>
    <t>Biztonságpolitika és migráció</t>
  </si>
  <si>
    <t>RBATB20</t>
  </si>
  <si>
    <t>A külföldiek integrációja hazánkban és az Európai Unióban</t>
  </si>
  <si>
    <t>RBATB23</t>
  </si>
  <si>
    <t>Migráció Európa peremén</t>
  </si>
  <si>
    <t>RBATB49</t>
  </si>
  <si>
    <t>Híres magyarok – az állampolgárság megállapítása és az államérdekű honosítás speciális szabályai</t>
  </si>
  <si>
    <t>RNETB03</t>
  </si>
  <si>
    <t>Az Európai Elfogatóparancs és átadási eljárás</t>
  </si>
  <si>
    <t>RJITB07</t>
  </si>
  <si>
    <t>Értékpapírjogi és tőkepiaci ismeretek</t>
  </si>
  <si>
    <t>RARTB16</t>
  </si>
  <si>
    <t>Gyűlölet-bűncselekmények: bűnüldözés és bűnmegelőzés az Euróapi Unióban</t>
  </si>
  <si>
    <t>RKRJB25</t>
  </si>
  <si>
    <t>Humánerőforrás gazdálkodás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</si>
  <si>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</si>
  <si>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</si>
  <si>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</si>
  <si>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</si>
  <si>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</si>
  <si>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</si>
  <si>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 xml:space="preserve">RGBVB141 </t>
  </si>
  <si>
    <t>A csúcstechnológiai bűnözés és nyomozása</t>
  </si>
  <si>
    <t xml:space="preserve">RBGVB134 </t>
  </si>
  <si>
    <t>A bűnügyi hírszerzés gyakorlata 1. 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</si>
  <si>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</si>
  <si>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</si>
  <si>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</si>
  <si>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</si>
  <si>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</si>
  <si>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</si>
  <si>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RBGVB138</t>
  </si>
  <si>
    <t>Bankok biztonsága, védelmi megoldásai</t>
  </si>
  <si>
    <t>RBGVB139</t>
  </si>
  <si>
    <t>Kiberbűnözés elleni rendészeti fellépés</t>
  </si>
  <si>
    <t>RBGVB144</t>
  </si>
  <si>
    <t>Információvédelem kriptográfiával az ókortól napjainki</t>
  </si>
  <si>
    <t>RBGVB145</t>
  </si>
  <si>
    <t>Modern technológiák  - avuló jog</t>
  </si>
  <si>
    <t>RBGVB146</t>
  </si>
  <si>
    <t xml:space="preserve">Esettanulmányok a gazdasági bűncselekmények témaköréből </t>
  </si>
  <si>
    <t>RBGVB147</t>
  </si>
  <si>
    <t>Új típusú információszerzés a bűnüldözésben</t>
  </si>
  <si>
    <t>RBVTB72</t>
  </si>
  <si>
    <t xml:space="preserve">Bv. intézetek kriminalisztikája testközelben </t>
  </si>
  <si>
    <t>RFTTB02</t>
  </si>
  <si>
    <t>Környezet- és természet elleni bűncselekmények kriminálmetodikája</t>
  </si>
  <si>
    <t>RFTTB05</t>
  </si>
  <si>
    <t>Bűnügyi helyszínelés a gyakorlatban</t>
  </si>
  <si>
    <t>RMORB04</t>
  </si>
  <si>
    <t>Atomerőművek biztonsága</t>
  </si>
  <si>
    <t>RMORB56</t>
  </si>
  <si>
    <t>Személyvédelem</t>
  </si>
  <si>
    <t>RRETB09</t>
  </si>
  <si>
    <t>Sportrendészet</t>
  </si>
  <si>
    <t>RRETB11</t>
  </si>
  <si>
    <t>Az Oroszországi Föderáció rendészeti rendszerei</t>
  </si>
  <si>
    <t>RVPTB142</t>
  </si>
  <si>
    <t>Bevételi hatóságok nemzetközi együttműködése</t>
  </si>
  <si>
    <t>RVPTB143</t>
  </si>
  <si>
    <t>Kockázatkezelés a rendvédelem területén</t>
  </si>
  <si>
    <t>RVPTB145</t>
  </si>
  <si>
    <t>Az emberi erőforrás, mint érték a rendészetben</t>
  </si>
  <si>
    <t>RVPTB56</t>
  </si>
  <si>
    <t>Vámellenőrzés a gyakorlatban – Záhonytól Brüsszelig</t>
  </si>
  <si>
    <t>RKBTB26</t>
  </si>
  <si>
    <t xml:space="preserve">Közlekedési büntetőjog </t>
  </si>
  <si>
    <t>RBÜEB07</t>
  </si>
  <si>
    <t>A vallomás műszeres ellenőrzése</t>
  </si>
  <si>
    <t>RBÜEB10</t>
  </si>
  <si>
    <t>A büntetőeljárás aktuális kihívásai</t>
  </si>
  <si>
    <t>Az állami büntetőhatalom elmélete és gyakorlata</t>
  </si>
  <si>
    <t>RBÜAB16</t>
  </si>
  <si>
    <t>A bűnözés legújabb tendenciáinak büntetőjogi kihívásai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</si>
  <si>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</si>
  <si>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</si>
  <si>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</si>
  <si>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</si>
  <si>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</si>
  <si>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</si>
  <si>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RNYTB07</t>
  </si>
  <si>
    <t>Rendészet és turizmusbiztonság</t>
  </si>
  <si>
    <t>RRVTB09</t>
  </si>
  <si>
    <t xml:space="preserve">Rendészeti menedzsment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</si>
  <si>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</si>
  <si>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</si>
  <si>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</si>
  <si>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</si>
  <si>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</si>
  <si>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</si>
  <si>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</si>
  <si>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 xml:space="preserve">dr. Mágó Barbara </t>
  </si>
  <si>
    <t>dr. Fachet Gergő</t>
  </si>
  <si>
    <t>dr. Schubauerné dr. Hargitai Veronika</t>
  </si>
  <si>
    <t>dr. Sipos Csilla</t>
  </si>
  <si>
    <t>dr. Németh Ágota</t>
  </si>
  <si>
    <t>Dr. Gyaraki Réka</t>
  </si>
  <si>
    <t>dr. Simon Béla</t>
  </si>
  <si>
    <t>dr. Gyaraki Réka</t>
  </si>
  <si>
    <t>Dr. Károlyi László</t>
  </si>
  <si>
    <t>Dr. Nagy Zoltán András</t>
  </si>
  <si>
    <t>Hauber György</t>
  </si>
  <si>
    <t>Dr. Czenczer Orsolya</t>
  </si>
  <si>
    <t>MÖRT</t>
  </si>
  <si>
    <t>Dr. Nagy-Tóth Nikolett Ágnes</t>
  </si>
  <si>
    <t>dr. Deák József</t>
  </si>
  <si>
    <t>Dr. Suba László</t>
  </si>
  <si>
    <t>Dr. Budaházi Árpád</t>
  </si>
  <si>
    <t>Dr. Vári Vince</t>
  </si>
  <si>
    <t>Bűntetőjogi Tanszék</t>
  </si>
  <si>
    <t>dr. Frigyer László</t>
  </si>
  <si>
    <t>Dr. Mátyás Szabolcs</t>
  </si>
  <si>
    <t>Dr. Kovács István</t>
  </si>
  <si>
    <t xml:space="preserve">Angol B2 nyelvvizsga felkészítő </t>
  </si>
  <si>
    <t>Bogotyán Róbert</t>
  </si>
  <si>
    <t xml:space="preserve"> </t>
  </si>
  <si>
    <t>Dr.Lehoczki Ágnes</t>
  </si>
  <si>
    <t>Dr.Forgács Judit</t>
  </si>
  <si>
    <t>RRMTB16</t>
  </si>
  <si>
    <t>RRMTB15</t>
  </si>
  <si>
    <t>RRMTB14</t>
  </si>
  <si>
    <t>RKNIB43</t>
  </si>
  <si>
    <t>Robotzsaru 2..</t>
  </si>
  <si>
    <t>Robotzsaru 3..</t>
  </si>
  <si>
    <t>Robotzsaru 5.</t>
  </si>
  <si>
    <t>RKNIB27</t>
  </si>
  <si>
    <t>RKNIB39</t>
  </si>
  <si>
    <t>RKNIB42</t>
  </si>
  <si>
    <t>Konfliktuskezelési tréning - büntetés-végrehajtás</t>
  </si>
  <si>
    <t>RRMTB11</t>
  </si>
  <si>
    <t xml:space="preserve">RRMTB12 </t>
  </si>
  <si>
    <t>RRMTB13</t>
  </si>
  <si>
    <t>RVPTB150</t>
  </si>
  <si>
    <t xml:space="preserve">RENDÉSZETI IGAZGATÁSI  ALAPKÉPZÉSI SZAK </t>
  </si>
  <si>
    <t xml:space="preserve">RRMTB03                                 </t>
  </si>
  <si>
    <t xml:space="preserve">Társadalmi és kommunikációs ismeretek alapjai </t>
  </si>
  <si>
    <t xml:space="preserve">RRMTB03  /      RRMTB11   </t>
  </si>
  <si>
    <t>Rendészeti hatósági eljárási jog 1.</t>
  </si>
  <si>
    <t xml:space="preserve">Közigazgatás alapintézményei </t>
  </si>
  <si>
    <t>Rendészeti hatósági eljárási jog 2.</t>
  </si>
  <si>
    <t>Társadalmi és kommunikációs ismeretek alapjai a magánbiztonságban</t>
  </si>
  <si>
    <t xml:space="preserve"> RRMTB16</t>
  </si>
  <si>
    <t>Rendészeti kommunikáció tréning – büntetés-végrehajtás</t>
  </si>
  <si>
    <t>Irányítói, vezetői kompetenciafejlesztő tréning – büntetés-végrehajtás</t>
  </si>
  <si>
    <t xml:space="preserve">Büntetés-végrehajtási igazgatás 1. </t>
  </si>
  <si>
    <t>Fogvatartás és reintegráció 5.</t>
  </si>
  <si>
    <t xml:space="preserve">Rendészeti hatósági eljárási jog 1. </t>
  </si>
  <si>
    <t>félév/szemeszter</t>
  </si>
  <si>
    <t>Konfliktuskezelési tréning – magánbiztonság</t>
  </si>
  <si>
    <t>RRMTB12</t>
  </si>
  <si>
    <t>Irányítói kompetenciafejlesztés a magánbiztonságban</t>
  </si>
  <si>
    <t>Társadalmi. és kommunikációs ismeretek a magánbiztonságban</t>
  </si>
  <si>
    <t xml:space="preserve">Közös Közszolgálati Gyakorlat </t>
  </si>
  <si>
    <t>Társadalmi és kommunikációs ismeretek a magánbiztonságban</t>
  </si>
  <si>
    <t>Társadalmi és kommunikációs ismeretek alapjai / Társadalmi és kommunikációs ismereteki a magánbiztonságban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</si>
  <si>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</si>
  <si>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</si>
  <si>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</si>
  <si>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</si>
  <si>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</si>
  <si>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</si>
  <si>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</si>
  <si>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Rucska András</t>
  </si>
  <si>
    <t>Krimináltaktikai Tanszék</t>
  </si>
  <si>
    <t xml:space="preserve">RBÜEB17 </t>
  </si>
  <si>
    <t>dr. Halász Henrietta</t>
  </si>
  <si>
    <t>ÁÁJTB05</t>
  </si>
  <si>
    <t xml:space="preserve"> ÁÁJTB06</t>
  </si>
  <si>
    <t>HKHATA901</t>
  </si>
  <si>
    <t>RVPTB141</t>
  </si>
  <si>
    <t>Narkológia</t>
  </si>
  <si>
    <t>RVPTB140</t>
  </si>
  <si>
    <t>Tudatos adózás</t>
  </si>
  <si>
    <t>Dr. Magasvári Adrienn</t>
  </si>
  <si>
    <t>RINYB52</t>
  </si>
  <si>
    <t>Orosz nyelv kezdőknek 1.</t>
  </si>
  <si>
    <t>RINYB56</t>
  </si>
  <si>
    <t>Orosz nyelv haladóknak 1.</t>
  </si>
  <si>
    <t>RBGVB149</t>
  </si>
  <si>
    <t>Mesterséges intelligencia alkalmazása a hazai szervezetek egyes ágazataiban</t>
  </si>
  <si>
    <t>RKBTB58</t>
  </si>
  <si>
    <t xml:space="preserve">A vallás különös szerepe a közszolgálatban </t>
  </si>
  <si>
    <t>Nagy Éva</t>
  </si>
  <si>
    <t>Dr. Kovács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</si>
</sst>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 CE"/>
      <family val="2"/>
      <charset val="238"/>
    </font>
    <font>
      <b/>
      <i/>
      <sz val="11"/>
      <name val="Arial Narrow"/>
      <family val="2"/>
      <charset val="238"/>
    </font>
    <font>
      <sz val="10"/>
      <name val="Arial CE"/>
      <family val="2"/>
      <charset val="238"/>
    </font>
    <font>
      <sz val="13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b/>
      <sz val="12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42"/>
      </patternFill>
    </fill>
  </fills>
  <borders count="3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9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0" fontId="3" fillId="0" borderId="0"/>
    <xf numFmtId="0" fontId="1" fillId="0" borderId="0"/>
  </cellStyleXfs>
  <cellXfs count="1085">
    <xf numFmtId="0" fontId="0" fillId="0" borderId="0" xfId="0"/>
    <xf numFmtId="0" fontId="18" fillId="0" borderId="0" xfId="40"/>
    <xf numFmtId="0" fontId="28" fillId="0" borderId="0" xfId="40" applyFont="1" applyFill="1" applyBorder="1" applyAlignment="1">
      <alignment horizontal="left"/>
    </xf>
    <xf numFmtId="0" fontId="18" fillId="0" borderId="0" xfId="40" applyBorder="1"/>
    <xf numFmtId="0" fontId="28" fillId="0" borderId="0" xfId="40" applyFont="1" applyFill="1" applyAlignment="1">
      <alignment horizontal="left"/>
    </xf>
    <xf numFmtId="0" fontId="28" fillId="0" borderId="0" xfId="40" applyFont="1" applyAlignment="1">
      <alignment horizontal="left"/>
    </xf>
    <xf numFmtId="1" fontId="28" fillId="0" borderId="10" xfId="40" applyNumberFormat="1" applyFont="1" applyFill="1" applyBorder="1" applyAlignment="1" applyProtection="1">
      <alignment horizontal="center"/>
      <protection locked="0"/>
    </xf>
    <xf numFmtId="0" fontId="29" fillId="0" borderId="12" xfId="40" applyFont="1" applyFill="1" applyBorder="1" applyAlignment="1" applyProtection="1">
      <alignment horizontal="center"/>
      <protection locked="0"/>
    </xf>
    <xf numFmtId="0" fontId="34" fillId="0" borderId="0" xfId="40" applyFont="1"/>
    <xf numFmtId="1" fontId="28" fillId="0" borderId="12" xfId="40" applyNumberFormat="1" applyFont="1" applyFill="1" applyBorder="1" applyAlignment="1" applyProtection="1">
      <alignment horizontal="center"/>
      <protection locked="0"/>
    </xf>
    <xf numFmtId="0" fontId="28" fillId="24" borderId="23" xfId="40" applyFont="1" applyFill="1" applyBorder="1" applyAlignment="1" applyProtection="1">
      <alignment horizontal="center"/>
    </xf>
    <xf numFmtId="0" fontId="25" fillId="24" borderId="25" xfId="40" applyFont="1" applyFill="1" applyBorder="1" applyAlignment="1" applyProtection="1">
      <alignment horizontal="center"/>
    </xf>
    <xf numFmtId="0" fontId="29" fillId="24" borderId="26" xfId="40" applyFont="1" applyFill="1" applyBorder="1" applyProtection="1"/>
    <xf numFmtId="0" fontId="25" fillId="24" borderId="0" xfId="40" applyFont="1" applyFill="1" applyBorder="1" applyAlignment="1" applyProtection="1">
      <alignment horizontal="center"/>
    </xf>
    <xf numFmtId="0" fontId="28" fillId="24" borderId="27" xfId="40" applyFont="1" applyFill="1" applyBorder="1" applyAlignment="1" applyProtection="1">
      <alignment horizontal="left" vertical="center" wrapText="1"/>
    </xf>
    <xf numFmtId="0" fontId="28" fillId="24" borderId="28" xfId="40" applyFont="1" applyFill="1" applyBorder="1" applyAlignment="1" applyProtection="1">
      <alignment horizontal="center"/>
    </xf>
    <xf numFmtId="1" fontId="28" fillId="0" borderId="35" xfId="40" applyNumberFormat="1" applyFont="1" applyFill="1" applyBorder="1" applyAlignment="1" applyProtection="1">
      <alignment horizontal="center"/>
      <protection locked="0"/>
    </xf>
    <xf numFmtId="1" fontId="28" fillId="0" borderId="23" xfId="40" applyNumberFormat="1" applyFont="1" applyFill="1" applyBorder="1" applyAlignment="1" applyProtection="1">
      <alignment horizontal="center"/>
      <protection locked="0"/>
    </xf>
    <xf numFmtId="0" fontId="29" fillId="0" borderId="40" xfId="40" applyFont="1" applyFill="1" applyBorder="1" applyAlignment="1" applyProtection="1">
      <alignment horizontal="center"/>
      <protection locked="0"/>
    </xf>
    <xf numFmtId="0" fontId="28" fillId="0" borderId="21" xfId="40" applyFont="1" applyFill="1" applyBorder="1" applyAlignment="1" applyProtection="1">
      <alignment horizontal="center"/>
      <protection locked="0"/>
    </xf>
    <xf numFmtId="0" fontId="28" fillId="0" borderId="12" xfId="40" applyFont="1" applyFill="1" applyBorder="1" applyAlignment="1" applyProtection="1">
      <protection locked="0"/>
    </xf>
    <xf numFmtId="0" fontId="35" fillId="0" borderId="0" xfId="40" applyFont="1"/>
    <xf numFmtId="1" fontId="28" fillId="0" borderId="24" xfId="40" applyNumberFormat="1" applyFont="1" applyFill="1" applyBorder="1" applyAlignment="1" applyProtection="1">
      <alignment horizontal="center"/>
      <protection locked="0"/>
    </xf>
    <xf numFmtId="0" fontId="25" fillId="24" borderId="45" xfId="40" applyFont="1" applyFill="1" applyBorder="1" applyAlignment="1" applyProtection="1">
      <alignment horizontal="center"/>
    </xf>
    <xf numFmtId="0" fontId="37" fillId="0" borderId="0" xfId="40" applyFont="1"/>
    <xf numFmtId="0" fontId="32" fillId="24" borderId="27" xfId="40" applyFont="1" applyFill="1" applyBorder="1" applyAlignment="1" applyProtection="1">
      <alignment horizontal="left" vertical="center" wrapText="1"/>
    </xf>
    <xf numFmtId="0" fontId="32" fillId="24" borderId="28" xfId="40" applyFont="1" applyFill="1" applyBorder="1" applyAlignment="1" applyProtection="1">
      <alignment horizontal="center"/>
    </xf>
    <xf numFmtId="0" fontId="24" fillId="24" borderId="56" xfId="40" applyFont="1" applyFill="1" applyBorder="1" applyAlignment="1" applyProtection="1">
      <alignment horizontal="center" vertical="center"/>
    </xf>
    <xf numFmtId="0" fontId="28" fillId="0" borderId="16" xfId="40" applyFont="1" applyFill="1" applyBorder="1" applyAlignment="1" applyProtection="1">
      <alignment horizontal="center" vertical="center"/>
      <protection locked="0"/>
    </xf>
    <xf numFmtId="0" fontId="28" fillId="0" borderId="76" xfId="40" applyFont="1" applyFill="1" applyBorder="1" applyAlignment="1" applyProtection="1">
      <protection locked="0"/>
    </xf>
    <xf numFmtId="0" fontId="28" fillId="24" borderId="10" xfId="40" applyFont="1" applyFill="1" applyBorder="1" applyAlignment="1" applyProtection="1">
      <alignment horizontal="center"/>
    </xf>
    <xf numFmtId="0" fontId="28" fillId="0" borderId="78" xfId="40" applyFont="1" applyFill="1" applyBorder="1" applyAlignment="1" applyProtection="1">
      <protection locked="0"/>
    </xf>
    <xf numFmtId="0" fontId="28" fillId="0" borderId="41" xfId="4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 shrinkToFit="1"/>
      <protection locked="0"/>
    </xf>
    <xf numFmtId="0" fontId="28" fillId="0" borderId="12" xfId="40" applyFont="1" applyFill="1" applyBorder="1" applyAlignment="1" applyProtection="1">
      <alignment horizontal="left"/>
      <protection locked="0"/>
    </xf>
    <xf numFmtId="0" fontId="28" fillId="0" borderId="80" xfId="40" applyFont="1" applyBorder="1" applyProtection="1">
      <protection locked="0"/>
    </xf>
    <xf numFmtId="0" fontId="28" fillId="0" borderId="12" xfId="40" applyFont="1" applyBorder="1" applyProtection="1">
      <protection locked="0"/>
    </xf>
    <xf numFmtId="0" fontId="29" fillId="0" borderId="24" xfId="40" applyFont="1" applyFill="1" applyBorder="1" applyAlignment="1" applyProtection="1">
      <alignment horizontal="center"/>
      <protection locked="0"/>
    </xf>
    <xf numFmtId="0" fontId="28" fillId="0" borderId="81" xfId="41" applyFont="1" applyFill="1" applyBorder="1" applyAlignment="1" applyProtection="1">
      <alignment horizontal="center" vertical="center"/>
      <protection locked="0"/>
    </xf>
    <xf numFmtId="0" fontId="28" fillId="0" borderId="41" xfId="40" applyFont="1" applyFill="1" applyBorder="1" applyAlignment="1" applyProtection="1">
      <alignment horizontal="center"/>
      <protection locked="0"/>
    </xf>
    <xf numFmtId="0" fontId="28" fillId="0" borderId="41" xfId="41" applyFont="1" applyFill="1" applyBorder="1" applyAlignment="1" applyProtection="1">
      <alignment horizontal="center" vertical="center"/>
      <protection locked="0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42" xfId="0" applyFont="1" applyFill="1" applyBorder="1" applyAlignment="1">
      <alignment horizontal="center" vertical="center" wrapText="1"/>
    </xf>
    <xf numFmtId="1" fontId="24" fillId="24" borderId="28" xfId="0" applyNumberFormat="1" applyFont="1" applyFill="1" applyBorder="1" applyAlignment="1">
      <alignment horizontal="center" vertical="center"/>
    </xf>
    <xf numFmtId="1" fontId="24" fillId="24" borderId="54" xfId="0" applyNumberFormat="1" applyFont="1" applyFill="1" applyBorder="1" applyAlignment="1">
      <alignment horizontal="center" vertical="center"/>
    </xf>
    <xf numFmtId="0" fontId="38" fillId="24" borderId="0" xfId="40" applyFont="1" applyFill="1" applyBorder="1" applyProtection="1"/>
    <xf numFmtId="0" fontId="38" fillId="24" borderId="32" xfId="40" applyFont="1" applyFill="1" applyBorder="1" applyProtection="1"/>
    <xf numFmtId="0" fontId="38" fillId="24" borderId="30" xfId="40" applyFont="1" applyFill="1" applyBorder="1" applyProtection="1"/>
    <xf numFmtId="0" fontId="38" fillId="24" borderId="33" xfId="40" applyFont="1" applyFill="1" applyBorder="1" applyProtection="1"/>
    <xf numFmtId="1" fontId="28" fillId="24" borderId="22" xfId="40" applyNumberFormat="1" applyFont="1" applyFill="1" applyBorder="1" applyProtection="1"/>
    <xf numFmtId="0" fontId="38" fillId="24" borderId="31" xfId="40" applyFont="1" applyFill="1" applyBorder="1" applyProtection="1"/>
    <xf numFmtId="0" fontId="29" fillId="0" borderId="0" xfId="40" applyFont="1" applyFill="1" applyBorder="1"/>
    <xf numFmtId="0" fontId="38" fillId="0" borderId="0" xfId="40" applyFont="1" applyBorder="1"/>
    <xf numFmtId="0" fontId="38" fillId="0" borderId="0" xfId="40" applyFont="1" applyFill="1" applyBorder="1"/>
    <xf numFmtId="0" fontId="38" fillId="0" borderId="0" xfId="40" applyFont="1" applyFill="1"/>
    <xf numFmtId="0" fontId="38" fillId="0" borderId="0" xfId="40" applyFont="1"/>
    <xf numFmtId="0" fontId="29" fillId="24" borderId="15" xfId="0" applyFont="1" applyFill="1" applyBorder="1" applyAlignment="1" applyProtection="1">
      <alignment horizontal="center" vertical="center" wrapText="1"/>
    </xf>
    <xf numFmtId="0" fontId="28" fillId="0" borderId="77" xfId="0" applyFont="1" applyFill="1" applyBorder="1" applyAlignment="1" applyProtection="1">
      <alignment vertical="center" shrinkToFit="1"/>
      <protection locked="0"/>
    </xf>
    <xf numFmtId="0" fontId="18" fillId="0" borderId="0" xfId="46"/>
    <xf numFmtId="0" fontId="31" fillId="0" borderId="0" xfId="46" applyFont="1"/>
    <xf numFmtId="0" fontId="29" fillId="24" borderId="10" xfId="41" applyFont="1" applyFill="1" applyBorder="1" applyAlignment="1" applyProtection="1">
      <alignment horizontal="center"/>
    </xf>
    <xf numFmtId="1" fontId="28" fillId="0" borderId="21" xfId="40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 horizontal="left" vertical="center"/>
    </xf>
    <xf numFmtId="0" fontId="25" fillId="26" borderId="106" xfId="40" applyFont="1" applyFill="1" applyBorder="1" applyAlignment="1" applyProtection="1">
      <alignment horizontal="center" textRotation="90"/>
    </xf>
    <xf numFmtId="0" fontId="30" fillId="26" borderId="110" xfId="40" applyFont="1" applyFill="1" applyBorder="1" applyAlignment="1" applyProtection="1">
      <alignment horizontal="center"/>
    </xf>
    <xf numFmtId="0" fontId="33" fillId="26" borderId="111" xfId="40" applyFont="1" applyFill="1" applyBorder="1" applyProtection="1"/>
    <xf numFmtId="0" fontId="30" fillId="26" borderId="112" xfId="40" applyFont="1" applyFill="1" applyBorder="1" applyAlignment="1" applyProtection="1">
      <alignment horizontal="center"/>
    </xf>
    <xf numFmtId="0" fontId="28" fillId="0" borderId="98" xfId="39" applyNumberFormat="1" applyFont="1" applyFill="1" applyBorder="1" applyAlignment="1" applyProtection="1">
      <alignment horizontal="center"/>
      <protection locked="0"/>
    </xf>
    <xf numFmtId="1" fontId="28" fillId="26" borderId="114" xfId="40" applyNumberFormat="1" applyFont="1" applyFill="1" applyBorder="1" applyAlignment="1" applyProtection="1">
      <alignment horizontal="center"/>
    </xf>
    <xf numFmtId="0" fontId="28" fillId="0" borderId="115" xfId="39" applyNumberFormat="1" applyFont="1" applyFill="1" applyBorder="1" applyAlignment="1" applyProtection="1">
      <alignment horizontal="center"/>
      <protection locked="0"/>
    </xf>
    <xf numFmtId="0" fontId="28" fillId="0" borderId="98" xfId="39" applyNumberFormat="1" applyFont="1" applyBorder="1" applyAlignment="1" applyProtection="1">
      <alignment horizontal="center"/>
      <protection locked="0"/>
    </xf>
    <xf numFmtId="0" fontId="28" fillId="0" borderId="116" xfId="39" applyNumberFormat="1" applyFont="1" applyBorder="1" applyAlignment="1" applyProtection="1">
      <alignment horizontal="center"/>
      <protection locked="0"/>
    </xf>
    <xf numFmtId="0" fontId="28" fillId="0" borderId="115" xfId="39" applyNumberFormat="1" applyFont="1" applyBorder="1" applyAlignment="1" applyProtection="1">
      <alignment horizontal="center"/>
      <protection locked="0"/>
    </xf>
    <xf numFmtId="1" fontId="28" fillId="26" borderId="83" xfId="40" applyNumberFormat="1" applyFont="1" applyFill="1" applyBorder="1" applyAlignment="1" applyProtection="1">
      <alignment horizontal="center"/>
    </xf>
    <xf numFmtId="1" fontId="28" fillId="26" borderId="98" xfId="40" applyNumberFormat="1" applyFont="1" applyFill="1" applyBorder="1" applyAlignment="1" applyProtection="1">
      <alignment horizontal="center"/>
    </xf>
    <xf numFmtId="1" fontId="28" fillId="26" borderId="117" xfId="40" applyNumberFormat="1" applyFont="1" applyFill="1" applyBorder="1" applyAlignment="1" applyProtection="1">
      <alignment horizontal="center" vertical="center" shrinkToFit="1"/>
    </xf>
    <xf numFmtId="0" fontId="28" fillId="0" borderId="114" xfId="40" applyFont="1" applyBorder="1" applyAlignment="1" applyProtection="1">
      <alignment horizontal="center"/>
      <protection locked="0"/>
    </xf>
    <xf numFmtId="0" fontId="28" fillId="0" borderId="114" xfId="40" applyFont="1" applyFill="1" applyBorder="1" applyAlignment="1" applyProtection="1">
      <alignment horizontal="center"/>
      <protection locked="0"/>
    </xf>
    <xf numFmtId="0" fontId="28" fillId="0" borderId="84" xfId="40" applyFont="1" applyFill="1" applyBorder="1" applyAlignment="1" applyProtection="1">
      <alignment horizontal="center"/>
      <protection locked="0"/>
    </xf>
    <xf numFmtId="0" fontId="28" fillId="0" borderId="25" xfId="40" applyFont="1" applyBorder="1" applyAlignment="1">
      <alignment horizontal="center" vertical="center"/>
    </xf>
    <xf numFmtId="0" fontId="28" fillId="0" borderId="114" xfId="39" applyNumberFormat="1" applyFont="1" applyBorder="1" applyAlignment="1" applyProtection="1">
      <alignment horizontal="center"/>
      <protection locked="0"/>
    </xf>
    <xf numFmtId="0" fontId="28" fillId="0" borderId="84" xfId="39" applyNumberFormat="1" applyFont="1" applyBorder="1" applyAlignment="1" applyProtection="1">
      <alignment horizontal="center"/>
      <protection locked="0"/>
    </xf>
    <xf numFmtId="0" fontId="28" fillId="29" borderId="16" xfId="40" applyFont="1" applyFill="1" applyBorder="1" applyAlignment="1" applyProtection="1">
      <alignment horizontal="center" vertical="center"/>
      <protection locked="0"/>
    </xf>
    <xf numFmtId="0" fontId="28" fillId="29" borderId="12" xfId="40" applyFont="1" applyFill="1" applyBorder="1" applyAlignment="1" applyProtection="1">
      <protection locked="0"/>
    </xf>
    <xf numFmtId="0" fontId="28" fillId="29" borderId="98" xfId="39" applyNumberFormat="1" applyFont="1" applyFill="1" applyBorder="1" applyAlignment="1" applyProtection="1">
      <alignment horizontal="center"/>
      <protection locked="0"/>
    </xf>
    <xf numFmtId="1" fontId="28" fillId="30" borderId="114" xfId="40" applyNumberFormat="1" applyFont="1" applyFill="1" applyBorder="1" applyAlignment="1" applyProtection="1">
      <alignment horizontal="center"/>
    </xf>
    <xf numFmtId="0" fontId="28" fillId="29" borderId="84" xfId="39" applyNumberFormat="1" applyFont="1" applyFill="1" applyBorder="1" applyAlignment="1" applyProtection="1">
      <alignment horizontal="center"/>
      <protection locked="0"/>
    </xf>
    <xf numFmtId="0" fontId="44" fillId="0" borderId="0" xfId="40" applyFont="1"/>
    <xf numFmtId="0" fontId="28" fillId="24" borderId="10" xfId="40" applyFont="1" applyFill="1" applyBorder="1" applyAlignment="1">
      <alignment horizontal="center"/>
    </xf>
    <xf numFmtId="0" fontId="28" fillId="0" borderId="98" xfId="39" applyFont="1" applyBorder="1" applyAlignment="1" applyProtection="1">
      <alignment horizontal="center"/>
      <protection locked="0"/>
    </xf>
    <xf numFmtId="1" fontId="28" fillId="26" borderId="114" xfId="40" applyNumberFormat="1" applyFont="1" applyFill="1" applyBorder="1" applyAlignment="1">
      <alignment horizontal="center"/>
    </xf>
    <xf numFmtId="0" fontId="28" fillId="0" borderId="116" xfId="39" applyFont="1" applyBorder="1" applyAlignment="1" applyProtection="1">
      <alignment horizontal="center"/>
      <protection locked="0"/>
    </xf>
    <xf numFmtId="0" fontId="28" fillId="0" borderId="114" xfId="39" applyFont="1" applyBorder="1" applyAlignment="1" applyProtection="1">
      <alignment horizontal="center"/>
      <protection locked="0"/>
    </xf>
    <xf numFmtId="0" fontId="45" fillId="0" borderId="98" xfId="39" applyFont="1" applyBorder="1" applyAlignment="1" applyProtection="1">
      <alignment horizontal="center"/>
      <protection locked="0"/>
    </xf>
    <xf numFmtId="1" fontId="28" fillId="26" borderId="98" xfId="40" applyNumberFormat="1" applyFont="1" applyFill="1" applyBorder="1" applyAlignment="1">
      <alignment horizontal="center"/>
    </xf>
    <xf numFmtId="1" fontId="28" fillId="26" borderId="117" xfId="40" applyNumberFormat="1" applyFont="1" applyFill="1" applyBorder="1" applyAlignment="1">
      <alignment horizontal="center" vertical="center" shrinkToFit="1"/>
    </xf>
    <xf numFmtId="0" fontId="33" fillId="26" borderId="118" xfId="40" applyFont="1" applyFill="1" applyBorder="1" applyAlignment="1" applyProtection="1">
      <alignment horizontal="left"/>
    </xf>
    <xf numFmtId="0" fontId="33" fillId="26" borderId="107" xfId="40" applyFont="1" applyFill="1" applyBorder="1" applyProtection="1"/>
    <xf numFmtId="1" fontId="25" fillId="26" borderId="104" xfId="40" applyNumberFormat="1" applyFont="1" applyFill="1" applyBorder="1" applyAlignment="1" applyProtection="1">
      <alignment horizontal="center"/>
    </xf>
    <xf numFmtId="0" fontId="25" fillId="26" borderId="119" xfId="40" applyFont="1" applyFill="1" applyBorder="1" applyAlignment="1" applyProtection="1">
      <alignment horizontal="center"/>
    </xf>
    <xf numFmtId="1" fontId="25" fillId="26" borderId="105" xfId="40" applyNumberFormat="1" applyFont="1" applyFill="1" applyBorder="1" applyAlignment="1" applyProtection="1">
      <alignment horizontal="center"/>
    </xf>
    <xf numFmtId="1" fontId="25" fillId="26" borderId="120" xfId="40" applyNumberFormat="1" applyFont="1" applyFill="1" applyBorder="1" applyAlignment="1" applyProtection="1">
      <alignment horizontal="center"/>
    </xf>
    <xf numFmtId="0" fontId="25" fillId="26" borderId="121" xfId="40" applyFont="1" applyFill="1" applyBorder="1" applyAlignment="1" applyProtection="1">
      <alignment horizontal="center"/>
    </xf>
    <xf numFmtId="0" fontId="29" fillId="26" borderId="122" xfId="40" applyFont="1" applyFill="1" applyBorder="1" applyProtection="1"/>
    <xf numFmtId="0" fontId="25" fillId="26" borderId="0" xfId="40" applyFont="1" applyFill="1" applyBorder="1" applyAlignment="1" applyProtection="1">
      <alignment horizontal="center"/>
    </xf>
    <xf numFmtId="0" fontId="28" fillId="26" borderId="94" xfId="0" applyFont="1" applyFill="1" applyBorder="1" applyAlignment="1">
      <alignment horizontal="center" vertical="center" wrapText="1"/>
    </xf>
    <xf numFmtId="0" fontId="28" fillId="26" borderId="97" xfId="0" applyFont="1" applyFill="1" applyBorder="1" applyAlignment="1">
      <alignment horizontal="center" vertical="center" wrapText="1"/>
    </xf>
    <xf numFmtId="1" fontId="28" fillId="0" borderId="114" xfId="40" applyNumberFormat="1" applyFont="1" applyFill="1" applyBorder="1" applyAlignment="1" applyProtection="1">
      <alignment horizontal="center"/>
      <protection locked="0"/>
    </xf>
    <xf numFmtId="0" fontId="28" fillId="26" borderId="114" xfId="40" applyFont="1" applyFill="1" applyBorder="1" applyAlignment="1" applyProtection="1">
      <alignment horizontal="center"/>
    </xf>
    <xf numFmtId="1" fontId="28" fillId="0" borderId="84" xfId="40" applyNumberFormat="1" applyFont="1" applyFill="1" applyBorder="1" applyAlignment="1" applyProtection="1">
      <alignment horizontal="center"/>
      <protection locked="0"/>
    </xf>
    <xf numFmtId="1" fontId="28" fillId="0" borderId="117" xfId="40" applyNumberFormat="1" applyFont="1" applyFill="1" applyBorder="1" applyAlignment="1" applyProtection="1">
      <alignment horizontal="center"/>
      <protection locked="0"/>
    </xf>
    <xf numFmtId="0" fontId="28" fillId="26" borderId="123" xfId="40" applyFont="1" applyFill="1" applyBorder="1" applyAlignment="1" applyProtection="1">
      <alignment horizontal="left" vertical="center" wrapText="1"/>
    </xf>
    <xf numFmtId="0" fontId="28" fillId="26" borderId="124" xfId="40" applyFont="1" applyFill="1" applyBorder="1" applyAlignment="1" applyProtection="1">
      <alignment horizontal="center"/>
    </xf>
    <xf numFmtId="0" fontId="25" fillId="26" borderId="125" xfId="40" applyFont="1" applyFill="1" applyBorder="1" applyAlignment="1" applyProtection="1">
      <alignment horizontal="center"/>
    </xf>
    <xf numFmtId="1" fontId="25" fillId="26" borderId="124" xfId="40" applyNumberFormat="1" applyFont="1" applyFill="1" applyBorder="1" applyAlignment="1" applyProtection="1">
      <alignment horizontal="center"/>
    </xf>
    <xf numFmtId="1" fontId="25" fillId="26" borderId="126" xfId="40" applyNumberFormat="1" applyFont="1" applyFill="1" applyBorder="1" applyAlignment="1" applyProtection="1">
      <alignment horizontal="center"/>
    </xf>
    <xf numFmtId="0" fontId="25" fillId="26" borderId="127" xfId="40" applyFont="1" applyFill="1" applyBorder="1" applyAlignment="1" applyProtection="1">
      <alignment horizontal="center"/>
    </xf>
    <xf numFmtId="1" fontId="25" fillId="26" borderId="128" xfId="40" applyNumberFormat="1" applyFont="1" applyFill="1" applyBorder="1" applyAlignment="1" applyProtection="1">
      <alignment horizontal="center"/>
    </xf>
    <xf numFmtId="0" fontId="43" fillId="0" borderId="98" xfId="39" applyNumberFormat="1" applyFont="1" applyBorder="1" applyAlignment="1" applyProtection="1">
      <alignment horizontal="center"/>
      <protection locked="0"/>
    </xf>
    <xf numFmtId="1" fontId="43" fillId="26" borderId="114" xfId="40" applyNumberFormat="1" applyFont="1" applyFill="1" applyBorder="1" applyAlignment="1" applyProtection="1">
      <alignment horizontal="center"/>
    </xf>
    <xf numFmtId="0" fontId="43" fillId="0" borderId="84" xfId="39" applyNumberFormat="1" applyFont="1" applyBorder="1" applyAlignment="1" applyProtection="1">
      <alignment horizontal="center"/>
      <protection locked="0"/>
    </xf>
    <xf numFmtId="1" fontId="28" fillId="26" borderId="100" xfId="40" applyNumberFormat="1" applyFont="1" applyFill="1" applyBorder="1" applyAlignment="1" applyProtection="1">
      <alignment horizontal="center"/>
    </xf>
    <xf numFmtId="0" fontId="32" fillId="31" borderId="123" xfId="40" applyFont="1" applyFill="1" applyBorder="1" applyAlignment="1" applyProtection="1">
      <alignment horizontal="left" vertical="center" wrapText="1"/>
    </xf>
    <xf numFmtId="0" fontId="32" fillId="31" borderId="124" xfId="40" applyFont="1" applyFill="1" applyBorder="1" applyAlignment="1" applyProtection="1">
      <alignment horizontal="center"/>
    </xf>
    <xf numFmtId="0" fontId="24" fillId="32" borderId="126" xfId="40" applyFont="1" applyFill="1" applyBorder="1" applyAlignment="1" applyProtection="1">
      <alignment horizontal="center" vertical="center"/>
    </xf>
    <xf numFmtId="1" fontId="25" fillId="32" borderId="124" xfId="0" applyNumberFormat="1" applyFont="1" applyFill="1" applyBorder="1" applyAlignment="1">
      <alignment horizontal="center" vertical="center"/>
    </xf>
    <xf numFmtId="0" fontId="25" fillId="33" borderId="129" xfId="40" applyFont="1" applyFill="1" applyBorder="1" applyAlignment="1" applyProtection="1">
      <alignment horizontal="center" vertical="center"/>
    </xf>
    <xf numFmtId="1" fontId="25" fillId="32" borderId="128" xfId="0" applyNumberFormat="1" applyFont="1" applyFill="1" applyBorder="1" applyAlignment="1">
      <alignment horizontal="center" vertical="center"/>
    </xf>
    <xf numFmtId="1" fontId="28" fillId="26" borderId="131" xfId="40" applyNumberFormat="1" applyFont="1" applyFill="1" applyBorder="1" applyAlignment="1" applyProtection="1">
      <alignment horizontal="center"/>
    </xf>
    <xf numFmtId="1" fontId="28" fillId="0" borderId="137" xfId="40" applyNumberFormat="1" applyFont="1" applyFill="1" applyBorder="1" applyAlignment="1" applyProtection="1">
      <alignment horizontal="center"/>
      <protection locked="0"/>
    </xf>
    <xf numFmtId="1" fontId="28" fillId="0" borderId="100" xfId="40" applyNumberFormat="1" applyFont="1" applyFill="1" applyBorder="1" applyAlignment="1" applyProtection="1">
      <alignment horizontal="center"/>
      <protection locked="0"/>
    </xf>
    <xf numFmtId="1" fontId="28" fillId="0" borderId="13" xfId="40" applyNumberFormat="1" applyFont="1" applyFill="1" applyBorder="1" applyAlignment="1" applyProtection="1">
      <alignment horizontal="center"/>
      <protection locked="0"/>
    </xf>
    <xf numFmtId="0" fontId="28" fillId="26" borderId="140" xfId="40" applyFont="1" applyFill="1" applyBorder="1" applyProtection="1"/>
    <xf numFmtId="0" fontId="28" fillId="26" borderId="141" xfId="40" applyFont="1" applyFill="1" applyBorder="1" applyProtection="1"/>
    <xf numFmtId="0" fontId="28" fillId="26" borderId="134" xfId="40" applyFont="1" applyFill="1" applyBorder="1" applyProtection="1"/>
    <xf numFmtId="0" fontId="28" fillId="26" borderId="135" xfId="40" applyFont="1" applyFill="1" applyBorder="1" applyProtection="1"/>
    <xf numFmtId="0" fontId="28" fillId="26" borderId="83" xfId="40" applyFont="1" applyFill="1" applyBorder="1" applyAlignment="1" applyProtection="1">
      <alignment horizontal="center"/>
    </xf>
    <xf numFmtId="0" fontId="29" fillId="26" borderId="114" xfId="40" applyFont="1" applyFill="1" applyBorder="1" applyAlignment="1" applyProtection="1">
      <alignment horizontal="center"/>
    </xf>
    <xf numFmtId="0" fontId="28" fillId="26" borderId="114" xfId="40" applyFont="1" applyFill="1" applyBorder="1" applyProtection="1"/>
    <xf numFmtId="1" fontId="28" fillId="26" borderId="99" xfId="40" applyNumberFormat="1" applyFont="1" applyFill="1" applyBorder="1" applyAlignment="1" applyProtection="1">
      <alignment horizontal="center"/>
    </xf>
    <xf numFmtId="1" fontId="28" fillId="26" borderId="115" xfId="40" applyNumberFormat="1" applyFont="1" applyFill="1" applyBorder="1" applyAlignment="1" applyProtection="1">
      <alignment horizontal="center"/>
    </xf>
    <xf numFmtId="1" fontId="28" fillId="26" borderId="84" xfId="40" applyNumberFormat="1" applyFont="1" applyFill="1" applyBorder="1" applyAlignment="1" applyProtection="1">
      <alignment horizontal="center"/>
    </xf>
    <xf numFmtId="1" fontId="28" fillId="26" borderId="117" xfId="40" applyNumberFormat="1" applyFont="1" applyFill="1" applyBorder="1" applyProtection="1"/>
    <xf numFmtId="0" fontId="28" fillId="26" borderId="83" xfId="40" applyFont="1" applyFill="1" applyBorder="1" applyAlignment="1" applyProtection="1">
      <alignment horizontal="left"/>
    </xf>
    <xf numFmtId="0" fontId="47" fillId="26" borderId="114" xfId="40" applyFont="1" applyFill="1" applyBorder="1" applyProtection="1"/>
    <xf numFmtId="0" fontId="28" fillId="26" borderId="99" xfId="40" applyFont="1" applyFill="1" applyBorder="1" applyProtection="1"/>
    <xf numFmtId="0" fontId="28" fillId="26" borderId="115" xfId="40" applyFont="1" applyFill="1" applyBorder="1" applyProtection="1"/>
    <xf numFmtId="0" fontId="28" fillId="26" borderId="98" xfId="40" applyFont="1" applyFill="1" applyBorder="1" applyProtection="1"/>
    <xf numFmtId="0" fontId="28" fillId="26" borderId="142" xfId="40" applyFont="1" applyFill="1" applyBorder="1" applyAlignment="1" applyProtection="1">
      <alignment horizontal="left"/>
    </xf>
    <xf numFmtId="0" fontId="29" fillId="26" borderId="100" xfId="40" applyFont="1" applyFill="1" applyBorder="1" applyAlignment="1" applyProtection="1">
      <alignment horizontal="center"/>
    </xf>
    <xf numFmtId="0" fontId="28" fillId="26" borderId="100" xfId="40" applyFont="1" applyFill="1" applyBorder="1" applyProtection="1"/>
    <xf numFmtId="1" fontId="28" fillId="26" borderId="143" xfId="40" applyNumberFormat="1" applyFont="1" applyFill="1" applyBorder="1" applyAlignment="1" applyProtection="1">
      <alignment horizontal="center"/>
    </xf>
    <xf numFmtId="1" fontId="28" fillId="26" borderId="144" xfId="40" applyNumberFormat="1" applyFont="1" applyFill="1" applyBorder="1" applyAlignment="1" applyProtection="1">
      <alignment horizontal="center"/>
    </xf>
    <xf numFmtId="0" fontId="28" fillId="26" borderId="145" xfId="40" applyFont="1" applyFill="1" applyBorder="1" applyAlignment="1" applyProtection="1">
      <alignment horizontal="left"/>
    </xf>
    <xf numFmtId="0" fontId="29" fillId="26" borderId="146" xfId="40" applyFont="1" applyFill="1" applyBorder="1" applyAlignment="1" applyProtection="1">
      <alignment horizontal="center"/>
    </xf>
    <xf numFmtId="0" fontId="28" fillId="26" borderId="146" xfId="40" applyFont="1" applyFill="1" applyBorder="1" applyProtection="1"/>
    <xf numFmtId="1" fontId="28" fillId="26" borderId="148" xfId="40" applyNumberFormat="1" applyFont="1" applyFill="1" applyBorder="1" applyAlignment="1" applyProtection="1">
      <alignment horizontal="center"/>
    </xf>
    <xf numFmtId="1" fontId="28" fillId="26" borderId="149" xfId="40" applyNumberFormat="1" applyFont="1" applyFill="1" applyBorder="1" applyAlignment="1" applyProtection="1">
      <alignment horizontal="center"/>
    </xf>
    <xf numFmtId="1" fontId="28" fillId="26" borderId="150" xfId="40" applyNumberFormat="1" applyFont="1" applyFill="1" applyBorder="1" applyAlignment="1" applyProtection="1">
      <alignment horizontal="center"/>
    </xf>
    <xf numFmtId="1" fontId="28" fillId="26" borderId="151" xfId="40" applyNumberFormat="1" applyFont="1" applyFill="1" applyBorder="1" applyProtection="1"/>
    <xf numFmtId="0" fontId="25" fillId="26" borderId="98" xfId="40" applyFont="1" applyFill="1" applyBorder="1" applyAlignment="1" applyProtection="1">
      <alignment horizontal="center" vertical="center"/>
    </xf>
    <xf numFmtId="0" fontId="27" fillId="24" borderId="18" xfId="41" applyFont="1" applyFill="1" applyBorder="1" applyAlignment="1" applyProtection="1">
      <alignment horizontal="center" textRotation="90"/>
    </xf>
    <xf numFmtId="0" fontId="33" fillId="34" borderId="27" xfId="41" applyFont="1" applyFill="1" applyBorder="1" applyAlignment="1" applyProtection="1">
      <alignment horizontal="left"/>
    </xf>
    <xf numFmtId="0" fontId="33" fillId="34" borderId="28" xfId="41" applyFont="1" applyFill="1" applyBorder="1" applyProtection="1"/>
    <xf numFmtId="0" fontId="30" fillId="34" borderId="62" xfId="41" applyFont="1" applyFill="1" applyBorder="1" applyAlignment="1" applyProtection="1">
      <alignment horizontal="center"/>
    </xf>
    <xf numFmtId="1" fontId="30" fillId="34" borderId="60" xfId="41" applyNumberFormat="1" applyFont="1" applyFill="1" applyBorder="1" applyAlignment="1" applyProtection="1">
      <alignment horizontal="center"/>
    </xf>
    <xf numFmtId="1" fontId="30" fillId="34" borderId="57" xfId="41" applyNumberFormat="1" applyFont="1" applyFill="1" applyBorder="1" applyAlignment="1" applyProtection="1">
      <alignment horizontal="center"/>
    </xf>
    <xf numFmtId="0" fontId="30" fillId="24" borderId="25" xfId="41" applyFont="1" applyFill="1" applyBorder="1" applyAlignment="1" applyProtection="1">
      <alignment horizontal="center"/>
    </xf>
    <xf numFmtId="0" fontId="33" fillId="24" borderId="154" xfId="41" applyFont="1" applyFill="1" applyBorder="1" applyProtection="1"/>
    <xf numFmtId="0" fontId="30" fillId="24" borderId="44" xfId="41" applyFont="1" applyFill="1" applyBorder="1" applyAlignment="1" applyProtection="1">
      <alignment horizontal="center"/>
    </xf>
    <xf numFmtId="1" fontId="48" fillId="24" borderId="34" xfId="41" applyNumberFormat="1" applyFont="1" applyFill="1" applyBorder="1" applyAlignment="1" applyProtection="1">
      <alignment horizontal="center"/>
    </xf>
    <xf numFmtId="1" fontId="30" fillId="24" borderId="34" xfId="41" applyNumberFormat="1" applyFont="1" applyFill="1" applyBorder="1" applyAlignment="1" applyProtection="1">
      <alignment horizontal="center"/>
    </xf>
    <xf numFmtId="0" fontId="30" fillId="24" borderId="155" xfId="41" applyFont="1" applyFill="1" applyBorder="1" applyProtection="1"/>
    <xf numFmtId="0" fontId="30" fillId="24" borderId="156" xfId="41" applyFont="1" applyFill="1" applyBorder="1" applyProtection="1"/>
    <xf numFmtId="0" fontId="30" fillId="24" borderId="157" xfId="41" applyFont="1" applyFill="1" applyBorder="1" applyProtection="1"/>
    <xf numFmtId="0" fontId="30" fillId="24" borderId="34" xfId="41" applyFont="1" applyFill="1" applyBorder="1" applyProtection="1"/>
    <xf numFmtId="0" fontId="30" fillId="24" borderId="158" xfId="41" applyFont="1" applyFill="1" applyBorder="1" applyProtection="1"/>
    <xf numFmtId="0" fontId="28" fillId="0" borderId="159" xfId="39" applyNumberFormat="1" applyFont="1" applyBorder="1" applyAlignment="1" applyProtection="1">
      <alignment horizontal="center"/>
      <protection locked="0"/>
    </xf>
    <xf numFmtId="1" fontId="28" fillId="25" borderId="114" xfId="40" applyNumberFormat="1" applyFont="1" applyFill="1" applyBorder="1" applyAlignment="1" applyProtection="1">
      <alignment horizontal="center"/>
    </xf>
    <xf numFmtId="0" fontId="28" fillId="0" borderId="98" xfId="39" applyFont="1" applyFill="1" applyBorder="1" applyAlignment="1" applyProtection="1">
      <alignment horizontal="center"/>
      <protection locked="0"/>
    </xf>
    <xf numFmtId="0" fontId="28" fillId="0" borderId="116" xfId="39" applyFont="1" applyFill="1" applyBorder="1" applyAlignment="1" applyProtection="1">
      <alignment horizontal="center"/>
      <protection locked="0"/>
    </xf>
    <xf numFmtId="0" fontId="28" fillId="0" borderId="116" xfId="39" applyNumberFormat="1" applyFont="1" applyFill="1" applyBorder="1" applyAlignment="1" applyProtection="1">
      <alignment horizontal="center"/>
      <protection locked="0"/>
    </xf>
    <xf numFmtId="0" fontId="28" fillId="0" borderId="12" xfId="39" applyNumberFormat="1" applyFont="1" applyFill="1" applyBorder="1" applyAlignment="1" applyProtection="1">
      <alignment horizontal="center"/>
      <protection locked="0"/>
    </xf>
    <xf numFmtId="0" fontId="28" fillId="0" borderId="12" xfId="40" applyFont="1" applyFill="1" applyBorder="1"/>
    <xf numFmtId="1" fontId="28" fillId="25" borderId="131" xfId="40" applyNumberFormat="1" applyFont="1" applyFill="1" applyBorder="1" applyAlignment="1" applyProtection="1">
      <alignment horizontal="center"/>
    </xf>
    <xf numFmtId="0" fontId="28" fillId="0" borderId="162" xfId="39" applyNumberFormat="1" applyFont="1" applyFill="1" applyBorder="1" applyAlignment="1" applyProtection="1">
      <alignment horizontal="center"/>
      <protection locked="0"/>
    </xf>
    <xf numFmtId="0" fontId="33" fillId="26" borderId="106" xfId="40" applyFont="1" applyFill="1" applyBorder="1" applyProtection="1"/>
    <xf numFmtId="0" fontId="30" fillId="26" borderId="143" xfId="40" applyFont="1" applyFill="1" applyBorder="1" applyAlignment="1" applyProtection="1">
      <alignment horizontal="center"/>
    </xf>
    <xf numFmtId="1" fontId="30" fillId="24" borderId="18" xfId="41" applyNumberFormat="1" applyFont="1" applyFill="1" applyBorder="1" applyAlignment="1" applyProtection="1">
      <alignment horizontal="center"/>
    </xf>
    <xf numFmtId="0" fontId="30" fillId="24" borderId="152" xfId="41" applyFont="1" applyFill="1" applyBorder="1" applyAlignment="1" applyProtection="1">
      <alignment horizontal="center"/>
    </xf>
    <xf numFmtId="0" fontId="33" fillId="24" borderId="27" xfId="41" applyFont="1" applyFill="1" applyBorder="1" applyAlignment="1" applyProtection="1">
      <alignment horizontal="left"/>
    </xf>
    <xf numFmtId="0" fontId="33" fillId="24" borderId="28" xfId="41" applyFont="1" applyFill="1" applyBorder="1" applyProtection="1"/>
    <xf numFmtId="0" fontId="30" fillId="34" borderId="163" xfId="41" applyFont="1" applyFill="1" applyBorder="1" applyAlignment="1" applyProtection="1">
      <alignment horizontal="center"/>
    </xf>
    <xf numFmtId="0" fontId="3" fillId="24" borderId="10" xfId="48" applyFill="1" applyBorder="1" applyAlignment="1" applyProtection="1">
      <alignment horizontal="center" vertical="center"/>
    </xf>
    <xf numFmtId="1" fontId="30" fillId="24" borderId="0" xfId="41" applyNumberFormat="1" applyFont="1" applyFill="1" applyBorder="1" applyAlignment="1" applyProtection="1">
      <alignment horizontal="center"/>
    </xf>
    <xf numFmtId="0" fontId="30" fillId="24" borderId="32" xfId="41" applyFont="1" applyFill="1" applyBorder="1" applyProtection="1"/>
    <xf numFmtId="1" fontId="30" fillId="24" borderId="24" xfId="41" applyNumberFormat="1" applyFont="1" applyFill="1" applyBorder="1" applyAlignment="1" applyProtection="1">
      <alignment horizontal="center"/>
    </xf>
    <xf numFmtId="1" fontId="30" fillId="34" borderId="27" xfId="41" applyNumberFormat="1" applyFont="1" applyFill="1" applyBorder="1" applyAlignment="1" applyProtection="1">
      <alignment horizontal="center"/>
    </xf>
    <xf numFmtId="1" fontId="30" fillId="34" borderId="58" xfId="41" applyNumberFormat="1" applyFont="1" applyFill="1" applyBorder="1" applyAlignment="1" applyProtection="1">
      <alignment horizontal="center"/>
    </xf>
    <xf numFmtId="1" fontId="28" fillId="26" borderId="106" xfId="40" applyNumberFormat="1" applyFont="1" applyFill="1" applyBorder="1" applyAlignment="1" applyProtection="1">
      <alignment horizontal="center"/>
    </xf>
    <xf numFmtId="1" fontId="28" fillId="26" borderId="142" xfId="40" applyNumberFormat="1" applyFont="1" applyFill="1" applyBorder="1" applyAlignment="1" applyProtection="1">
      <alignment horizontal="center"/>
    </xf>
    <xf numFmtId="0" fontId="29" fillId="0" borderId="166" xfId="40" applyFont="1" applyFill="1" applyBorder="1" applyAlignment="1" applyProtection="1">
      <alignment horizontal="center"/>
      <protection locked="0"/>
    </xf>
    <xf numFmtId="1" fontId="28" fillId="0" borderId="18" xfId="40" applyNumberFormat="1" applyFont="1" applyFill="1" applyBorder="1" applyAlignment="1" applyProtection="1">
      <alignment horizontal="center"/>
      <protection locked="0"/>
    </xf>
    <xf numFmtId="0" fontId="29" fillId="0" borderId="152" xfId="40" applyFont="1" applyFill="1" applyBorder="1" applyAlignment="1" applyProtection="1">
      <alignment horizontal="center"/>
      <protection locked="0"/>
    </xf>
    <xf numFmtId="0" fontId="29" fillId="0" borderId="78" xfId="40" applyFont="1" applyFill="1" applyBorder="1" applyAlignment="1" applyProtection="1">
      <alignment horizontal="center"/>
      <protection locked="0"/>
    </xf>
    <xf numFmtId="1" fontId="28" fillId="26" borderId="136" xfId="40" applyNumberFormat="1" applyFont="1" applyFill="1" applyBorder="1" applyAlignment="1" applyProtection="1">
      <alignment horizontal="center"/>
    </xf>
    <xf numFmtId="1" fontId="28" fillId="26" borderId="170" xfId="40" applyNumberFormat="1" applyFont="1" applyFill="1" applyBorder="1" applyAlignment="1" applyProtection="1">
      <alignment horizontal="center"/>
    </xf>
    <xf numFmtId="1" fontId="24" fillId="24" borderId="56" xfId="0" applyNumberFormat="1" applyFont="1" applyFill="1" applyBorder="1" applyAlignment="1">
      <alignment horizontal="center" vertical="center"/>
    </xf>
    <xf numFmtId="1" fontId="24" fillId="24" borderId="58" xfId="0" applyNumberFormat="1" applyFont="1" applyFill="1" applyBorder="1" applyAlignment="1">
      <alignment horizontal="center" vertical="center"/>
    </xf>
    <xf numFmtId="0" fontId="18" fillId="0" borderId="34" xfId="40" applyBorder="1"/>
    <xf numFmtId="1" fontId="28" fillId="0" borderId="152" xfId="40" applyNumberFormat="1" applyFont="1" applyFill="1" applyBorder="1" applyAlignment="1" applyProtection="1">
      <alignment horizontal="center"/>
      <protection locked="0"/>
    </xf>
    <xf numFmtId="1" fontId="28" fillId="0" borderId="40" xfId="40" applyNumberFormat="1" applyFont="1" applyFill="1" applyBorder="1" applyAlignment="1" applyProtection="1">
      <alignment horizontal="center"/>
      <protection locked="0"/>
    </xf>
    <xf numFmtId="0" fontId="30" fillId="24" borderId="168" xfId="40" applyFont="1" applyFill="1" applyBorder="1" applyAlignment="1" applyProtection="1">
      <alignment horizontal="center" vertical="center"/>
    </xf>
    <xf numFmtId="1" fontId="30" fillId="24" borderId="28" xfId="40" applyNumberFormat="1" applyFont="1" applyFill="1" applyBorder="1" applyAlignment="1" applyProtection="1">
      <alignment horizontal="center" vertical="center"/>
    </xf>
    <xf numFmtId="0" fontId="30" fillId="24" borderId="55" xfId="40" applyFont="1" applyFill="1" applyBorder="1" applyAlignment="1" applyProtection="1">
      <alignment horizontal="center" vertical="center"/>
    </xf>
    <xf numFmtId="1" fontId="30" fillId="24" borderId="168" xfId="40" applyNumberFormat="1" applyFont="1" applyFill="1" applyBorder="1" applyAlignment="1" applyProtection="1">
      <alignment horizontal="center" vertical="center"/>
    </xf>
    <xf numFmtId="1" fontId="30" fillId="24" borderId="56" xfId="40" applyNumberFormat="1" applyFont="1" applyFill="1" applyBorder="1" applyAlignment="1" applyProtection="1">
      <alignment horizontal="center" vertical="center"/>
    </xf>
    <xf numFmtId="0" fontId="30" fillId="24" borderId="163" xfId="40" applyFont="1" applyFill="1" applyBorder="1" applyAlignment="1" applyProtection="1">
      <alignment horizontal="center" vertical="center"/>
    </xf>
    <xf numFmtId="0" fontId="30" fillId="24" borderId="169" xfId="40" applyFont="1" applyFill="1" applyBorder="1" applyAlignment="1" applyProtection="1">
      <alignment horizontal="center" vertical="center"/>
    </xf>
    <xf numFmtId="1" fontId="30" fillId="24" borderId="61" xfId="40" applyNumberFormat="1" applyFont="1" applyFill="1" applyBorder="1" applyAlignment="1" applyProtection="1">
      <alignment horizontal="center" vertical="center"/>
    </xf>
    <xf numFmtId="0" fontId="30" fillId="0" borderId="27" xfId="40" applyFont="1" applyBorder="1" applyAlignment="1">
      <alignment horizontal="center" vertical="center"/>
    </xf>
    <xf numFmtId="0" fontId="3" fillId="0" borderId="68" xfId="40" applyFont="1" applyBorder="1" applyAlignment="1">
      <alignment horizontal="center" vertical="center"/>
    </xf>
    <xf numFmtId="1" fontId="30" fillId="26" borderId="170" xfId="40" applyNumberFormat="1" applyFont="1" applyFill="1" applyBorder="1" applyAlignment="1" applyProtection="1">
      <alignment horizontal="center" vertical="center"/>
    </xf>
    <xf numFmtId="1" fontId="30" fillId="26" borderId="106" xfId="40" applyNumberFormat="1" applyFont="1" applyFill="1" applyBorder="1" applyAlignment="1" applyProtection="1">
      <alignment horizontal="center" vertical="center"/>
    </xf>
    <xf numFmtId="0" fontId="30" fillId="0" borderId="28" xfId="40" applyFont="1" applyBorder="1" applyAlignment="1">
      <alignment horizontal="center" vertical="center"/>
    </xf>
    <xf numFmtId="1" fontId="24" fillId="24" borderId="54" xfId="40" applyNumberFormat="1" applyFont="1" applyFill="1" applyBorder="1" applyAlignment="1" applyProtection="1">
      <alignment horizontal="center" vertical="center"/>
    </xf>
    <xf numFmtId="1" fontId="24" fillId="24" borderId="28" xfId="40" applyNumberFormat="1" applyFont="1" applyFill="1" applyBorder="1" applyAlignment="1" applyProtection="1">
      <alignment horizontal="center" vertical="center"/>
    </xf>
    <xf numFmtId="0" fontId="24" fillId="0" borderId="55" xfId="40" applyFont="1" applyBorder="1" applyAlignment="1">
      <alignment horizontal="center" vertical="center"/>
    </xf>
    <xf numFmtId="1" fontId="24" fillId="26" borderId="170" xfId="40" applyNumberFormat="1" applyFont="1" applyFill="1" applyBorder="1" applyAlignment="1" applyProtection="1">
      <alignment horizontal="center" vertical="center"/>
    </xf>
    <xf numFmtId="1" fontId="24" fillId="26" borderId="106" xfId="40" applyNumberFormat="1" applyFont="1" applyFill="1" applyBorder="1" applyAlignment="1" applyProtection="1">
      <alignment horizontal="center" vertical="center"/>
    </xf>
    <xf numFmtId="0" fontId="24" fillId="0" borderId="0" xfId="40" applyFont="1" applyAlignment="1">
      <alignment horizontal="center" vertical="center"/>
    </xf>
    <xf numFmtId="0" fontId="29" fillId="0" borderId="0" xfId="40" applyFont="1" applyFill="1" applyBorder="1" applyAlignment="1">
      <alignment vertical="center"/>
    </xf>
    <xf numFmtId="0" fontId="3" fillId="0" borderId="56" xfId="40" applyFont="1" applyBorder="1" applyAlignment="1">
      <alignment horizontal="center" vertical="center"/>
    </xf>
    <xf numFmtId="1" fontId="24" fillId="26" borderId="172" xfId="40" applyNumberFormat="1" applyFont="1" applyFill="1" applyBorder="1" applyAlignment="1" applyProtection="1">
      <alignment horizontal="center"/>
    </xf>
    <xf numFmtId="1" fontId="24" fillId="26" borderId="173" xfId="40" applyNumberFormat="1" applyFont="1" applyFill="1" applyBorder="1" applyAlignment="1" applyProtection="1">
      <alignment horizontal="center"/>
    </xf>
    <xf numFmtId="1" fontId="24" fillId="26" borderId="174" xfId="40" applyNumberFormat="1" applyFont="1" applyFill="1" applyBorder="1" applyAlignment="1" applyProtection="1">
      <alignment horizontal="center"/>
    </xf>
    <xf numFmtId="1" fontId="24" fillId="26" borderId="175" xfId="40" applyNumberFormat="1" applyFont="1" applyFill="1" applyBorder="1" applyAlignment="1" applyProtection="1">
      <alignment horizontal="center"/>
    </xf>
    <xf numFmtId="1" fontId="30" fillId="26" borderId="176" xfId="40" applyNumberFormat="1" applyFont="1" applyFill="1" applyBorder="1" applyAlignment="1" applyProtection="1">
      <alignment horizontal="center"/>
    </xf>
    <xf numFmtId="1" fontId="30" fillId="26" borderId="177" xfId="40" applyNumberFormat="1" applyFont="1" applyFill="1" applyBorder="1" applyAlignment="1" applyProtection="1">
      <alignment horizontal="center"/>
    </xf>
    <xf numFmtId="1" fontId="30" fillId="26" borderId="178" xfId="40" applyNumberFormat="1" applyFont="1" applyFill="1" applyBorder="1" applyAlignment="1" applyProtection="1">
      <alignment horizontal="center"/>
    </xf>
    <xf numFmtId="1" fontId="30" fillId="26" borderId="179" xfId="40" applyNumberFormat="1" applyFont="1" applyFill="1" applyBorder="1" applyAlignment="1" applyProtection="1">
      <alignment horizontal="center"/>
    </xf>
    <xf numFmtId="0" fontId="28" fillId="24" borderId="16" xfId="41" applyFont="1" applyFill="1" applyBorder="1" applyAlignment="1" applyProtection="1">
      <alignment horizontal="left"/>
    </xf>
    <xf numFmtId="0" fontId="47" fillId="24" borderId="10" xfId="41" applyFont="1" applyFill="1" applyBorder="1" applyProtection="1"/>
    <xf numFmtId="0" fontId="28" fillId="0" borderId="0" xfId="41" applyFont="1" applyFill="1" applyBorder="1" applyAlignment="1">
      <alignment horizontal="left"/>
    </xf>
    <xf numFmtId="0" fontId="47" fillId="0" borderId="0" xfId="41" applyFont="1" applyFill="1" applyBorder="1"/>
    <xf numFmtId="0" fontId="18" fillId="0" borderId="0" xfId="41" applyBorder="1"/>
    <xf numFmtId="0" fontId="28" fillId="24" borderId="35" xfId="41" applyFont="1" applyFill="1" applyBorder="1" applyProtection="1"/>
    <xf numFmtId="0" fontId="28" fillId="26" borderId="147" xfId="40" applyFont="1" applyFill="1" applyBorder="1" applyProtection="1"/>
    <xf numFmtId="1" fontId="28" fillId="26" borderId="39" xfId="40" applyNumberFormat="1" applyFont="1" applyFill="1" applyBorder="1" applyAlignment="1" applyProtection="1">
      <alignment horizontal="center"/>
    </xf>
    <xf numFmtId="1" fontId="28" fillId="26" borderId="12" xfId="40" applyNumberFormat="1" applyFont="1" applyFill="1" applyBorder="1" applyAlignment="1" applyProtection="1">
      <alignment horizontal="center"/>
    </xf>
    <xf numFmtId="0" fontId="28" fillId="26" borderId="12" xfId="40" applyFont="1" applyFill="1" applyBorder="1" applyProtection="1"/>
    <xf numFmtId="1" fontId="28" fillId="26" borderId="152" xfId="40" applyNumberFormat="1" applyFont="1" applyFill="1" applyBorder="1" applyAlignment="1" applyProtection="1">
      <alignment horizontal="center"/>
    </xf>
    <xf numFmtId="1" fontId="28" fillId="26" borderId="180" xfId="40" applyNumberFormat="1" applyFont="1" applyFill="1" applyBorder="1" applyAlignment="1" applyProtection="1">
      <alignment horizontal="center"/>
    </xf>
    <xf numFmtId="0" fontId="28" fillId="26" borderId="180" xfId="40" applyFont="1" applyFill="1" applyBorder="1" applyProtection="1"/>
    <xf numFmtId="1" fontId="28" fillId="26" borderId="183" xfId="40" applyNumberFormat="1" applyFont="1" applyFill="1" applyBorder="1" applyAlignment="1" applyProtection="1">
      <alignment horizontal="center"/>
    </xf>
    <xf numFmtId="1" fontId="28" fillId="26" borderId="181" xfId="40" applyNumberFormat="1" applyFont="1" applyFill="1" applyBorder="1" applyAlignment="1" applyProtection="1">
      <alignment horizontal="center"/>
    </xf>
    <xf numFmtId="1" fontId="28" fillId="26" borderId="182" xfId="40" applyNumberFormat="1" applyFont="1" applyFill="1" applyBorder="1" applyAlignment="1" applyProtection="1">
      <alignment horizontal="center"/>
    </xf>
    <xf numFmtId="1" fontId="28" fillId="26" borderId="171" xfId="40" applyNumberFormat="1" applyFont="1" applyFill="1" applyBorder="1" applyAlignment="1" applyProtection="1">
      <alignment horizontal="center"/>
    </xf>
    <xf numFmtId="0" fontId="28" fillId="24" borderId="64" xfId="41" applyFont="1" applyFill="1" applyBorder="1" applyAlignment="1" applyProtection="1">
      <alignment horizontal="left"/>
    </xf>
    <xf numFmtId="0" fontId="29" fillId="24" borderId="21" xfId="41" applyFont="1" applyFill="1" applyBorder="1" applyAlignment="1" applyProtection="1">
      <alignment horizontal="center"/>
    </xf>
    <xf numFmtId="0" fontId="28" fillId="24" borderId="43" xfId="41" applyFont="1" applyFill="1" applyBorder="1" applyProtection="1"/>
    <xf numFmtId="1" fontId="28" fillId="26" borderId="86" xfId="40" applyNumberFormat="1" applyFont="1" applyFill="1" applyBorder="1" applyAlignment="1" applyProtection="1">
      <alignment horizontal="center"/>
    </xf>
    <xf numFmtId="1" fontId="28" fillId="26" borderId="184" xfId="40" applyNumberFormat="1" applyFont="1" applyFill="1" applyBorder="1" applyAlignment="1" applyProtection="1">
      <alignment horizontal="center"/>
    </xf>
    <xf numFmtId="1" fontId="28" fillId="26" borderId="94" xfId="40" applyNumberFormat="1" applyFont="1" applyFill="1" applyBorder="1" applyAlignment="1" applyProtection="1">
      <alignment horizontal="center"/>
    </xf>
    <xf numFmtId="1" fontId="28" fillId="26" borderId="162" xfId="40" applyNumberFormat="1" applyFont="1" applyFill="1" applyBorder="1" applyAlignment="1" applyProtection="1">
      <alignment horizontal="center"/>
    </xf>
    <xf numFmtId="0" fontId="28" fillId="26" borderId="12" xfId="40" applyFont="1" applyFill="1" applyBorder="1" applyAlignment="1" applyProtection="1">
      <alignment horizontal="center"/>
    </xf>
    <xf numFmtId="1" fontId="28" fillId="26" borderId="132" xfId="40" applyNumberFormat="1" applyFont="1" applyFill="1" applyBorder="1" applyAlignment="1" applyProtection="1">
      <alignment horizontal="center"/>
    </xf>
    <xf numFmtId="1" fontId="28" fillId="26" borderId="185" xfId="40" applyNumberFormat="1" applyFont="1" applyFill="1" applyBorder="1" applyAlignment="1" applyProtection="1">
      <alignment horizontal="center"/>
    </xf>
    <xf numFmtId="1" fontId="25" fillId="24" borderId="34" xfId="41" applyNumberFormat="1" applyFont="1" applyFill="1" applyBorder="1" applyAlignment="1" applyProtection="1">
      <alignment horizontal="center" vertical="center"/>
    </xf>
    <xf numFmtId="1" fontId="25" fillId="24" borderId="156" xfId="41" applyNumberFormat="1" applyFont="1" applyFill="1" applyBorder="1" applyAlignment="1" applyProtection="1">
      <alignment horizontal="center" vertical="center"/>
    </xf>
    <xf numFmtId="0" fontId="28" fillId="35" borderId="35" xfId="40" applyFont="1" applyFill="1" applyBorder="1" applyAlignment="1" applyProtection="1">
      <protection locked="0"/>
    </xf>
    <xf numFmtId="0" fontId="28" fillId="0" borderId="35" xfId="40" applyFont="1" applyFill="1" applyBorder="1" applyAlignment="1" applyProtection="1"/>
    <xf numFmtId="0" fontId="28" fillId="0" borderId="35" xfId="0" applyFont="1" applyFill="1" applyBorder="1" applyAlignment="1" applyProtection="1">
      <alignment vertical="center" shrinkToFit="1"/>
      <protection locked="0"/>
    </xf>
    <xf numFmtId="0" fontId="28" fillId="0" borderId="35" xfId="40" applyFont="1" applyFill="1" applyBorder="1" applyAlignment="1" applyProtection="1">
      <protection locked="0"/>
    </xf>
    <xf numFmtId="0" fontId="28" fillId="0" borderId="186" xfId="40" applyFont="1" applyFill="1" applyBorder="1" applyAlignment="1" applyProtection="1">
      <protection locked="0"/>
    </xf>
    <xf numFmtId="0" fontId="28" fillId="0" borderId="35" xfId="40" applyFont="1" applyFill="1" applyBorder="1" applyAlignment="1" applyProtection="1">
      <alignment wrapText="1"/>
    </xf>
    <xf numFmtId="0" fontId="28" fillId="0" borderId="35" xfId="40" applyFont="1" applyFill="1" applyBorder="1" applyProtection="1">
      <protection locked="0"/>
    </xf>
    <xf numFmtId="0" fontId="25" fillId="24" borderId="25" xfId="41" applyFont="1" applyFill="1" applyBorder="1" applyAlignment="1" applyProtection="1">
      <alignment horizontal="center"/>
    </xf>
    <xf numFmtId="0" fontId="29" fillId="24" borderId="26" xfId="41" applyFont="1" applyFill="1" applyBorder="1" applyProtection="1"/>
    <xf numFmtId="0" fontId="25" fillId="24" borderId="0" xfId="41" applyFont="1" applyFill="1" applyBorder="1" applyAlignment="1" applyProtection="1">
      <alignment horizontal="center"/>
    </xf>
    <xf numFmtId="0" fontId="28" fillId="0" borderId="83" xfId="40" applyFont="1" applyFill="1" applyBorder="1" applyAlignment="1" applyProtection="1">
      <alignment horizontal="center"/>
      <protection locked="0"/>
    </xf>
    <xf numFmtId="0" fontId="28" fillId="0" borderId="84" xfId="40" applyFont="1" applyFill="1" applyBorder="1" applyAlignment="1" applyProtection="1">
      <protection locked="0"/>
    </xf>
    <xf numFmtId="0" fontId="28" fillId="24" borderId="27" xfId="41" applyFont="1" applyFill="1" applyBorder="1" applyAlignment="1" applyProtection="1">
      <alignment horizontal="left" vertical="center" wrapText="1"/>
    </xf>
    <xf numFmtId="0" fontId="28" fillId="24" borderId="28" xfId="41" applyFont="1" applyFill="1" applyBorder="1" applyAlignment="1" applyProtection="1">
      <alignment horizontal="center"/>
    </xf>
    <xf numFmtId="0" fontId="25" fillId="24" borderId="163" xfId="41" applyFont="1" applyFill="1" applyBorder="1" applyAlignment="1" applyProtection="1">
      <alignment horizontal="center"/>
    </xf>
    <xf numFmtId="0" fontId="28" fillId="24" borderId="25" xfId="41" applyFont="1" applyFill="1" applyBorder="1" applyAlignment="1" applyProtection="1">
      <alignment horizontal="left" vertical="center" wrapText="1"/>
    </xf>
    <xf numFmtId="0" fontId="28" fillId="24" borderId="26" xfId="41" applyFont="1" applyFill="1" applyBorder="1" applyAlignment="1" applyProtection="1">
      <alignment horizontal="center"/>
    </xf>
    <xf numFmtId="0" fontId="26" fillId="24" borderId="188" xfId="41" applyFont="1" applyFill="1" applyBorder="1" applyAlignment="1" applyProtection="1">
      <alignment horizontal="center"/>
    </xf>
    <xf numFmtId="0" fontId="25" fillId="24" borderId="189" xfId="41" applyFont="1" applyFill="1" applyBorder="1" applyAlignment="1" applyProtection="1">
      <alignment horizontal="center"/>
    </xf>
    <xf numFmtId="0" fontId="29" fillId="24" borderId="190" xfId="41" applyFont="1" applyFill="1" applyBorder="1" applyProtection="1"/>
    <xf numFmtId="0" fontId="26" fillId="24" borderId="43" xfId="41" applyFont="1" applyFill="1" applyBorder="1" applyAlignment="1" applyProtection="1">
      <alignment horizontal="center"/>
    </xf>
    <xf numFmtId="0" fontId="28" fillId="26" borderId="100" xfId="40" applyFont="1" applyFill="1" applyBorder="1" applyAlignment="1" applyProtection="1">
      <alignment horizontal="center"/>
    </xf>
    <xf numFmtId="0" fontId="28" fillId="24" borderId="10" xfId="41" applyFont="1" applyFill="1" applyBorder="1" applyProtection="1"/>
    <xf numFmtId="0" fontId="18" fillId="0" borderId="0" xfId="41" applyFill="1" applyBorder="1"/>
    <xf numFmtId="0" fontId="28" fillId="0" borderId="0" xfId="41" applyFont="1" applyFill="1" applyAlignment="1">
      <alignment horizontal="left"/>
    </xf>
    <xf numFmtId="0" fontId="18" fillId="0" borderId="0" xfId="41" applyFill="1"/>
    <xf numFmtId="0" fontId="28" fillId="0" borderId="0" xfId="41" applyFont="1" applyAlignment="1">
      <alignment horizontal="left"/>
    </xf>
    <xf numFmtId="0" fontId="18" fillId="0" borderId="0" xfId="41"/>
    <xf numFmtId="1" fontId="28" fillId="36" borderId="114" xfId="40" applyNumberFormat="1" applyFont="1" applyFill="1" applyBorder="1" applyAlignment="1" applyProtection="1">
      <alignment horizontal="center"/>
    </xf>
    <xf numFmtId="0" fontId="28" fillId="0" borderId="98" xfId="39" applyNumberFormat="1" applyFont="1" applyFill="1" applyBorder="1" applyAlignment="1" applyProtection="1">
      <alignment horizontal="center"/>
    </xf>
    <xf numFmtId="0" fontId="28" fillId="0" borderId="115" xfId="39" applyNumberFormat="1" applyFont="1" applyFill="1" applyBorder="1" applyAlignment="1" applyProtection="1">
      <alignment horizontal="center"/>
    </xf>
    <xf numFmtId="0" fontId="28" fillId="0" borderId="98" xfId="39" applyNumberFormat="1" applyFont="1" applyBorder="1" applyAlignment="1" applyProtection="1">
      <alignment horizontal="center"/>
    </xf>
    <xf numFmtId="0" fontId="28" fillId="0" borderId="115" xfId="39" applyNumberFormat="1" applyFont="1" applyBorder="1" applyAlignment="1" applyProtection="1">
      <alignment horizontal="center"/>
    </xf>
    <xf numFmtId="0" fontId="28" fillId="35" borderId="98" xfId="39" applyNumberFormat="1" applyFont="1" applyFill="1" applyBorder="1" applyAlignment="1" applyProtection="1">
      <alignment horizontal="center"/>
      <protection locked="0"/>
    </xf>
    <xf numFmtId="1" fontId="28" fillId="25" borderId="136" xfId="40" applyNumberFormat="1" applyFont="1" applyFill="1" applyBorder="1" applyAlignment="1" applyProtection="1">
      <alignment horizontal="center"/>
    </xf>
    <xf numFmtId="1" fontId="28" fillId="25" borderId="192" xfId="40" applyNumberFormat="1" applyFont="1" applyFill="1" applyBorder="1" applyAlignment="1" applyProtection="1">
      <alignment horizontal="center"/>
    </xf>
    <xf numFmtId="0" fontId="28" fillId="0" borderId="99" xfId="39" applyNumberFormat="1" applyFont="1" applyBorder="1" applyAlignment="1" applyProtection="1">
      <alignment horizontal="center"/>
      <protection locked="0"/>
    </xf>
    <xf numFmtId="0" fontId="28" fillId="0" borderId="99" xfId="39" applyNumberFormat="1" applyFont="1" applyFill="1" applyBorder="1" applyAlignment="1" applyProtection="1">
      <alignment horizontal="center"/>
      <protection locked="0"/>
    </xf>
    <xf numFmtId="1" fontId="28" fillId="36" borderId="136" xfId="40" applyNumberFormat="1" applyFont="1" applyFill="1" applyBorder="1" applyAlignment="1" applyProtection="1">
      <alignment horizontal="center"/>
    </xf>
    <xf numFmtId="1" fontId="28" fillId="26" borderId="192" xfId="40" applyNumberFormat="1" applyFont="1" applyFill="1" applyBorder="1" applyAlignment="1" applyProtection="1">
      <alignment horizontal="center"/>
    </xf>
    <xf numFmtId="0" fontId="28" fillId="0" borderId="159" xfId="39" applyNumberFormat="1" applyFont="1" applyFill="1" applyBorder="1" applyAlignment="1" applyProtection="1">
      <alignment horizontal="center"/>
    </xf>
    <xf numFmtId="0" fontId="28" fillId="0" borderId="159" xfId="39" applyNumberFormat="1" applyFont="1" applyBorder="1" applyAlignment="1" applyProtection="1">
      <alignment horizontal="center"/>
    </xf>
    <xf numFmtId="0" fontId="28" fillId="0" borderId="159" xfId="39" applyNumberFormat="1" applyFont="1" applyFill="1" applyBorder="1" applyAlignment="1" applyProtection="1">
      <alignment horizontal="center"/>
      <protection locked="0"/>
    </xf>
    <xf numFmtId="1" fontId="28" fillId="26" borderId="193" xfId="40" applyNumberFormat="1" applyFont="1" applyFill="1" applyBorder="1" applyAlignment="1" applyProtection="1">
      <alignment horizontal="center"/>
    </xf>
    <xf numFmtId="0" fontId="28" fillId="0" borderId="193" xfId="39" applyNumberFormat="1" applyFont="1" applyBorder="1" applyAlignment="1" applyProtection="1">
      <alignment horizontal="center"/>
      <protection locked="0"/>
    </xf>
    <xf numFmtId="1" fontId="28" fillId="36" borderId="193" xfId="40" applyNumberFormat="1" applyFont="1" applyFill="1" applyBorder="1" applyAlignment="1" applyProtection="1">
      <alignment horizontal="center"/>
    </xf>
    <xf numFmtId="1" fontId="28" fillId="36" borderId="100" xfId="40" applyNumberFormat="1" applyFont="1" applyFill="1" applyBorder="1" applyAlignment="1" applyProtection="1">
      <alignment horizontal="center"/>
    </xf>
    <xf numFmtId="1" fontId="28" fillId="36" borderId="10" xfId="40" applyNumberFormat="1" applyFont="1" applyFill="1" applyBorder="1" applyAlignment="1" applyProtection="1">
      <alignment horizontal="center"/>
    </xf>
    <xf numFmtId="0" fontId="28" fillId="0" borderId="195" xfId="39" applyNumberFormat="1" applyFont="1" applyBorder="1" applyAlignment="1" applyProtection="1">
      <alignment horizontal="center"/>
      <protection locked="0"/>
    </xf>
    <xf numFmtId="1" fontId="28" fillId="36" borderId="196" xfId="40" applyNumberFormat="1" applyFont="1" applyFill="1" applyBorder="1" applyAlignment="1" applyProtection="1">
      <alignment horizontal="center"/>
    </xf>
    <xf numFmtId="1" fontId="28" fillId="36" borderId="197" xfId="40" applyNumberFormat="1" applyFont="1" applyFill="1" applyBorder="1" applyAlignment="1" applyProtection="1">
      <alignment horizontal="center"/>
    </xf>
    <xf numFmtId="1" fontId="28" fillId="36" borderId="194" xfId="40" applyNumberFormat="1" applyFont="1" applyFill="1" applyBorder="1" applyAlignment="1" applyProtection="1">
      <alignment horizontal="center"/>
    </xf>
    <xf numFmtId="0" fontId="28" fillId="0" borderId="144" xfId="39" applyNumberFormat="1" applyFont="1" applyBorder="1" applyAlignment="1" applyProtection="1">
      <alignment horizontal="center"/>
      <protection locked="0"/>
    </xf>
    <xf numFmtId="0" fontId="49" fillId="0" borderId="10" xfId="40" applyFont="1" applyBorder="1"/>
    <xf numFmtId="0" fontId="28" fillId="0" borderId="0" xfId="40" applyFont="1"/>
    <xf numFmtId="0" fontId="28" fillId="0" borderId="162" xfId="39" applyNumberFormat="1" applyFont="1" applyFill="1" applyBorder="1" applyAlignment="1" applyProtection="1">
      <alignment horizontal="center"/>
    </xf>
    <xf numFmtId="0" fontId="28" fillId="0" borderId="0" xfId="40" applyFont="1" applyAlignment="1">
      <alignment horizontal="center"/>
    </xf>
    <xf numFmtId="0" fontId="28" fillId="0" borderId="143" xfId="39" applyNumberFormat="1" applyFont="1" applyBorder="1" applyAlignment="1" applyProtection="1">
      <alignment horizontal="center"/>
      <protection locked="0"/>
    </xf>
    <xf numFmtId="0" fontId="49" fillId="0" borderId="35" xfId="40" applyFont="1" applyBorder="1"/>
    <xf numFmtId="0" fontId="28" fillId="0" borderId="35" xfId="40" applyFont="1" applyBorder="1"/>
    <xf numFmtId="0" fontId="28" fillId="0" borderId="94" xfId="39" applyNumberFormat="1" applyFont="1" applyFill="1" applyBorder="1" applyAlignment="1" applyProtection="1">
      <alignment horizontal="center"/>
    </xf>
    <xf numFmtId="1" fontId="28" fillId="26" borderId="196" xfId="40" applyNumberFormat="1" applyFont="1" applyFill="1" applyBorder="1" applyAlignment="1" applyProtection="1">
      <alignment horizontal="center"/>
    </xf>
    <xf numFmtId="0" fontId="28" fillId="0" borderId="199" xfId="39" applyNumberFormat="1" applyFont="1" applyBorder="1" applyAlignment="1" applyProtection="1">
      <alignment horizontal="center"/>
      <protection locked="0"/>
    </xf>
    <xf numFmtId="0" fontId="28" fillId="0" borderId="114" xfId="39" applyNumberFormat="1" applyFont="1" applyBorder="1" applyAlignment="1" applyProtection="1">
      <alignment horizontal="center"/>
    </xf>
    <xf numFmtId="0" fontId="28" fillId="0" borderId="114" xfId="39" applyNumberFormat="1" applyFont="1" applyFill="1" applyBorder="1" applyAlignment="1" applyProtection="1">
      <alignment horizontal="center"/>
    </xf>
    <xf numFmtId="0" fontId="28" fillId="0" borderId="191" xfId="39" applyNumberFormat="1" applyFont="1" applyBorder="1" applyAlignment="1" applyProtection="1">
      <alignment horizontal="center"/>
      <protection locked="0"/>
    </xf>
    <xf numFmtId="0" fontId="28" fillId="0" borderId="132" xfId="39" applyNumberFormat="1" applyFont="1" applyBorder="1" applyAlignment="1" applyProtection="1">
      <alignment horizontal="center"/>
      <protection locked="0"/>
    </xf>
    <xf numFmtId="0" fontId="28" fillId="0" borderId="99" xfId="39" applyNumberFormat="1" applyFont="1" applyBorder="1" applyAlignment="1" applyProtection="1">
      <alignment horizontal="center"/>
    </xf>
    <xf numFmtId="0" fontId="28" fillId="0" borderId="99" xfId="39" applyNumberFormat="1" applyFont="1" applyFill="1" applyBorder="1" applyAlignment="1" applyProtection="1">
      <alignment horizontal="center"/>
    </xf>
    <xf numFmtId="1" fontId="28" fillId="26" borderId="197" xfId="40" applyNumberFormat="1" applyFont="1" applyFill="1" applyBorder="1" applyAlignment="1" applyProtection="1">
      <alignment horizontal="center"/>
    </xf>
    <xf numFmtId="1" fontId="28" fillId="26" borderId="194" xfId="40" applyNumberFormat="1" applyFont="1" applyFill="1" applyBorder="1" applyAlignment="1" applyProtection="1">
      <alignment horizontal="center"/>
    </xf>
    <xf numFmtId="1" fontId="28" fillId="26" borderId="198" xfId="40" applyNumberFormat="1" applyFont="1" applyFill="1" applyBorder="1" applyAlignment="1" applyProtection="1">
      <alignment horizontal="center"/>
    </xf>
    <xf numFmtId="0" fontId="49" fillId="0" borderId="0" xfId="40" applyFont="1"/>
    <xf numFmtId="0" fontId="28" fillId="0" borderId="162" xfId="39" applyNumberFormat="1" applyFont="1" applyBorder="1" applyAlignment="1" applyProtection="1">
      <alignment horizontal="center"/>
      <protection locked="0"/>
    </xf>
    <xf numFmtId="0" fontId="28" fillId="0" borderId="200" xfId="39" applyNumberFormat="1" applyFont="1" applyBorder="1" applyAlignment="1" applyProtection="1">
      <alignment horizontal="center"/>
      <protection locked="0"/>
    </xf>
    <xf numFmtId="0" fontId="28" fillId="0" borderId="35" xfId="39" applyNumberFormat="1" applyFont="1" applyBorder="1" applyAlignment="1" applyProtection="1">
      <alignment horizontal="center"/>
      <protection locked="0"/>
    </xf>
    <xf numFmtId="0" fontId="28" fillId="0" borderId="94" xfId="39" applyNumberFormat="1" applyFont="1" applyBorder="1" applyAlignment="1" applyProtection="1">
      <alignment horizontal="center"/>
      <protection locked="0"/>
    </xf>
    <xf numFmtId="1" fontId="28" fillId="0" borderId="201" xfId="40" applyNumberFormat="1" applyFont="1" applyFill="1" applyBorder="1" applyAlignment="1" applyProtection="1">
      <alignment horizontal="center"/>
      <protection locked="0"/>
    </xf>
    <xf numFmtId="1" fontId="26" fillId="24" borderId="60" xfId="41" applyNumberFormat="1" applyFont="1" applyFill="1" applyBorder="1" applyAlignment="1" applyProtection="1">
      <alignment horizontal="center"/>
    </xf>
    <xf numFmtId="1" fontId="26" fillId="24" borderId="202" xfId="41" applyNumberFormat="1" applyFont="1" applyFill="1" applyBorder="1" applyAlignment="1" applyProtection="1">
      <alignment horizontal="center"/>
    </xf>
    <xf numFmtId="1" fontId="28" fillId="0" borderId="204" xfId="40" applyNumberFormat="1" applyFont="1" applyFill="1" applyBorder="1" applyAlignment="1" applyProtection="1">
      <alignment horizontal="center"/>
      <protection locked="0"/>
    </xf>
    <xf numFmtId="0" fontId="28" fillId="0" borderId="100" xfId="40" applyFont="1" applyFill="1" applyBorder="1" applyAlignment="1" applyProtection="1">
      <alignment horizontal="center"/>
      <protection locked="0"/>
    </xf>
    <xf numFmtId="0" fontId="28" fillId="0" borderId="205" xfId="40" applyFont="1" applyFill="1" applyBorder="1" applyAlignment="1" applyProtection="1">
      <alignment horizontal="center"/>
      <protection locked="0"/>
    </xf>
    <xf numFmtId="0" fontId="28" fillId="0" borderId="144" xfId="40" applyFont="1" applyFill="1" applyBorder="1" applyAlignment="1" applyProtection="1">
      <alignment horizontal="center"/>
      <protection locked="0"/>
    </xf>
    <xf numFmtId="1" fontId="28" fillId="0" borderId="144" xfId="40" applyNumberFormat="1" applyFont="1" applyFill="1" applyBorder="1" applyAlignment="1" applyProtection="1">
      <alignment horizontal="center"/>
      <protection locked="0"/>
    </xf>
    <xf numFmtId="1" fontId="28" fillId="0" borderId="206" xfId="40" applyNumberFormat="1" applyFont="1" applyFill="1" applyBorder="1" applyAlignment="1" applyProtection="1">
      <alignment horizontal="center"/>
      <protection locked="0"/>
    </xf>
    <xf numFmtId="0" fontId="28" fillId="0" borderId="101" xfId="40" applyFont="1" applyFill="1" applyBorder="1" applyAlignment="1" applyProtection="1">
      <alignment horizontal="center"/>
      <protection locked="0"/>
    </xf>
    <xf numFmtId="0" fontId="3" fillId="24" borderId="36" xfId="48" applyFill="1" applyBorder="1" applyAlignment="1" applyProtection="1">
      <alignment horizontal="left" vertical="center" wrapText="1"/>
    </xf>
    <xf numFmtId="1" fontId="28" fillId="26" borderId="10" xfId="40" applyNumberFormat="1" applyFont="1" applyFill="1" applyBorder="1" applyAlignment="1" applyProtection="1">
      <alignment horizontal="center"/>
    </xf>
    <xf numFmtId="0" fontId="28" fillId="26" borderId="10" xfId="40" applyFont="1" applyFill="1" applyBorder="1" applyAlignment="1" applyProtection="1">
      <alignment horizontal="center"/>
    </xf>
    <xf numFmtId="1" fontId="25" fillId="24" borderId="36" xfId="41" applyNumberFormat="1" applyFont="1" applyFill="1" applyBorder="1" applyAlignment="1" applyProtection="1">
      <alignment horizontal="center" vertical="center"/>
    </xf>
    <xf numFmtId="0" fontId="28" fillId="0" borderId="208" xfId="40" applyFont="1" applyFill="1" applyBorder="1" applyAlignment="1" applyProtection="1">
      <alignment horizontal="center" vertical="center"/>
      <protection locked="0"/>
    </xf>
    <xf numFmtId="0" fontId="28" fillId="24" borderId="209" xfId="40" applyFont="1" applyFill="1" applyBorder="1" applyAlignment="1" applyProtection="1">
      <alignment horizontal="center"/>
    </xf>
    <xf numFmtId="0" fontId="28" fillId="0" borderId="210" xfId="40" applyFont="1" applyFill="1" applyBorder="1" applyAlignment="1" applyProtection="1">
      <alignment horizontal="left"/>
      <protection locked="0"/>
    </xf>
    <xf numFmtId="0" fontId="28" fillId="0" borderId="211" xfId="40" applyFont="1" applyFill="1" applyBorder="1" applyAlignment="1" applyProtection="1">
      <protection locked="0"/>
    </xf>
    <xf numFmtId="0" fontId="28" fillId="0" borderId="212" xfId="40" applyFont="1" applyFill="1" applyBorder="1" applyAlignment="1" applyProtection="1">
      <alignment horizontal="center" vertical="center"/>
      <protection locked="0"/>
    </xf>
    <xf numFmtId="0" fontId="45" fillId="0" borderId="98" xfId="39" applyNumberFormat="1" applyFont="1" applyBorder="1" applyAlignment="1" applyProtection="1">
      <alignment horizontal="center"/>
      <protection locked="0"/>
    </xf>
    <xf numFmtId="0" fontId="28" fillId="0" borderId="161" xfId="39" applyNumberFormat="1" applyFont="1" applyBorder="1" applyAlignment="1" applyProtection="1">
      <alignment horizontal="center"/>
      <protection locked="0"/>
    </xf>
    <xf numFmtId="1" fontId="30" fillId="25" borderId="18" xfId="41" applyNumberFormat="1" applyFont="1" applyFill="1" applyBorder="1" applyAlignment="1" applyProtection="1">
      <alignment horizontal="center"/>
    </xf>
    <xf numFmtId="0" fontId="28" fillId="25" borderId="98" xfId="39" applyNumberFormat="1" applyFont="1" applyFill="1" applyBorder="1" applyAlignment="1" applyProtection="1">
      <alignment horizontal="center"/>
      <protection locked="0"/>
    </xf>
    <xf numFmtId="1" fontId="28" fillId="26" borderId="215" xfId="40" applyNumberFormat="1" applyFont="1" applyFill="1" applyBorder="1" applyAlignment="1" applyProtection="1">
      <alignment horizontal="center" vertical="center" shrinkToFit="1"/>
    </xf>
    <xf numFmtId="0" fontId="28" fillId="24" borderId="10" xfId="40" applyFont="1" applyFill="1" applyBorder="1" applyAlignment="1" applyProtection="1">
      <alignment horizontal="center" vertical="center"/>
    </xf>
    <xf numFmtId="0" fontId="28" fillId="36" borderId="114" xfId="40" applyFont="1" applyFill="1" applyBorder="1" applyAlignment="1" applyProtection="1">
      <alignment horizontal="center"/>
    </xf>
    <xf numFmtId="1" fontId="28" fillId="25" borderId="84" xfId="40" applyNumberFormat="1" applyFont="1" applyFill="1" applyBorder="1" applyAlignment="1" applyProtection="1">
      <alignment horizontal="center"/>
      <protection locked="0"/>
    </xf>
    <xf numFmtId="1" fontId="28" fillId="26" borderId="29" xfId="40" applyNumberFormat="1" applyFont="1" applyFill="1" applyBorder="1" applyAlignment="1" applyProtection="1">
      <alignment horizontal="center" vertical="center" shrinkToFit="1"/>
    </xf>
    <xf numFmtId="1" fontId="28" fillId="26" borderId="216" xfId="40" applyNumberFormat="1" applyFont="1" applyFill="1" applyBorder="1" applyAlignment="1" applyProtection="1">
      <alignment horizontal="center" vertical="center" shrinkToFit="1"/>
    </xf>
    <xf numFmtId="1" fontId="48" fillId="24" borderId="28" xfId="41" applyNumberFormat="1" applyFont="1" applyFill="1" applyBorder="1" applyAlignment="1" applyProtection="1">
      <alignment horizontal="center"/>
    </xf>
    <xf numFmtId="1" fontId="29" fillId="24" borderId="28" xfId="41" applyNumberFormat="1" applyFont="1" applyFill="1" applyBorder="1" applyAlignment="1" applyProtection="1">
      <alignment horizontal="center"/>
    </xf>
    <xf numFmtId="0" fontId="29" fillId="24" borderId="163" xfId="41" applyFont="1" applyFill="1" applyBorder="1" applyAlignment="1" applyProtection="1">
      <alignment horizontal="center"/>
    </xf>
    <xf numFmtId="0" fontId="29" fillId="24" borderId="28" xfId="41" applyFont="1" applyFill="1" applyBorder="1" applyAlignment="1" applyProtection="1">
      <alignment horizontal="center"/>
    </xf>
    <xf numFmtId="1" fontId="28" fillId="24" borderId="28" xfId="41" applyNumberFormat="1" applyFont="1" applyFill="1" applyBorder="1" applyAlignment="1" applyProtection="1">
      <alignment horizontal="center"/>
    </xf>
    <xf numFmtId="0" fontId="28" fillId="24" borderId="61" xfId="41" applyFont="1" applyFill="1" applyBorder="1" applyAlignment="1" applyProtection="1">
      <alignment horizontal="center"/>
    </xf>
    <xf numFmtId="1" fontId="48" fillId="24" borderId="217" xfId="41" applyNumberFormat="1" applyFont="1" applyFill="1" applyBorder="1" applyAlignment="1" applyProtection="1">
      <alignment horizontal="center"/>
    </xf>
    <xf numFmtId="1" fontId="29" fillId="24" borderId="217" xfId="41" applyNumberFormat="1" applyFont="1" applyFill="1" applyBorder="1" applyAlignment="1" applyProtection="1">
      <alignment horizontal="center"/>
    </xf>
    <xf numFmtId="0" fontId="29" fillId="24" borderId="218" xfId="41" applyFont="1" applyFill="1" applyBorder="1" applyAlignment="1" applyProtection="1">
      <alignment horizontal="center"/>
    </xf>
    <xf numFmtId="0" fontId="29" fillId="24" borderId="217" xfId="41" applyFont="1" applyFill="1" applyBorder="1" applyAlignment="1" applyProtection="1">
      <alignment horizontal="center"/>
    </xf>
    <xf numFmtId="0" fontId="28" fillId="0" borderId="12" xfId="40" applyFont="1" applyFill="1" applyBorder="1" applyAlignment="1" applyProtection="1">
      <alignment horizontal="center"/>
      <protection locked="0"/>
    </xf>
    <xf numFmtId="0" fontId="18" fillId="24" borderId="20" xfId="41" applyFill="1" applyBorder="1" applyProtection="1"/>
    <xf numFmtId="0" fontId="28" fillId="0" borderId="86" xfId="40" applyFont="1" applyFill="1" applyBorder="1" applyAlignment="1" applyProtection="1">
      <alignment horizontal="center"/>
      <protection locked="0"/>
    </xf>
    <xf numFmtId="0" fontId="18" fillId="24" borderId="36" xfId="41" applyFill="1" applyBorder="1" applyProtection="1"/>
    <xf numFmtId="0" fontId="18" fillId="24" borderId="220" xfId="41" applyFill="1" applyBorder="1" applyProtection="1"/>
    <xf numFmtId="1" fontId="28" fillId="26" borderId="221" xfId="40" applyNumberFormat="1" applyFont="1" applyFill="1" applyBorder="1" applyProtection="1"/>
    <xf numFmtId="0" fontId="28" fillId="0" borderId="137" xfId="39" applyNumberFormat="1" applyFont="1" applyBorder="1" applyAlignment="1" applyProtection="1">
      <alignment horizontal="center"/>
      <protection locked="0"/>
    </xf>
    <xf numFmtId="1" fontId="28" fillId="36" borderId="98" xfId="40" applyNumberFormat="1" applyFont="1" applyFill="1" applyBorder="1" applyAlignment="1" applyProtection="1">
      <alignment horizontal="center"/>
    </xf>
    <xf numFmtId="0" fontId="28" fillId="0" borderId="159" xfId="39" applyFont="1" applyBorder="1" applyAlignment="1" applyProtection="1">
      <alignment horizontal="center"/>
      <protection locked="0"/>
    </xf>
    <xf numFmtId="0" fontId="28" fillId="0" borderId="222" xfId="39" applyNumberFormat="1" applyFont="1" applyBorder="1" applyAlignment="1" applyProtection="1">
      <alignment horizontal="center"/>
      <protection locked="0"/>
    </xf>
    <xf numFmtId="1" fontId="28" fillId="25" borderId="98" xfId="40" applyNumberFormat="1" applyFont="1" applyFill="1" applyBorder="1" applyAlignment="1" applyProtection="1">
      <alignment horizontal="center"/>
    </xf>
    <xf numFmtId="0" fontId="28" fillId="0" borderId="137" xfId="39" applyNumberFormat="1" applyFont="1" applyFill="1" applyBorder="1" applyAlignment="1" applyProtection="1">
      <alignment horizontal="center"/>
      <protection locked="0"/>
    </xf>
    <xf numFmtId="0" fontId="28" fillId="0" borderId="137" xfId="39" applyFont="1" applyBorder="1" applyAlignment="1" applyProtection="1">
      <alignment horizontal="center"/>
      <protection locked="0"/>
    </xf>
    <xf numFmtId="1" fontId="30" fillId="24" borderId="207" xfId="41" applyNumberFormat="1" applyFont="1" applyFill="1" applyBorder="1" applyAlignment="1" applyProtection="1">
      <alignment horizontal="center"/>
    </xf>
    <xf numFmtId="0" fontId="28" fillId="35" borderId="159" xfId="39" applyNumberFormat="1" applyFont="1" applyFill="1" applyBorder="1" applyAlignment="1" applyProtection="1">
      <alignment horizontal="center"/>
      <protection locked="0"/>
    </xf>
    <xf numFmtId="1" fontId="28" fillId="26" borderId="23" xfId="40" applyNumberFormat="1" applyFont="1" applyFill="1" applyBorder="1" applyAlignment="1" applyProtection="1">
      <alignment horizontal="center"/>
    </xf>
    <xf numFmtId="1" fontId="28" fillId="0" borderId="223" xfId="40" applyNumberFormat="1" applyFont="1" applyFill="1" applyBorder="1" applyAlignment="1" applyProtection="1">
      <alignment horizontal="center"/>
      <protection locked="0"/>
    </xf>
    <xf numFmtId="0" fontId="28" fillId="25" borderId="137" xfId="39" applyNumberFormat="1" applyFont="1" applyFill="1" applyBorder="1" applyAlignment="1" applyProtection="1">
      <alignment horizontal="center"/>
      <protection locked="0"/>
    </xf>
    <xf numFmtId="1" fontId="28" fillId="24" borderId="27" xfId="41" applyNumberFormat="1" applyFont="1" applyFill="1" applyBorder="1" applyAlignment="1" applyProtection="1">
      <alignment horizontal="center"/>
    </xf>
    <xf numFmtId="1" fontId="25" fillId="24" borderId="36" xfId="41" applyNumberFormat="1" applyFont="1" applyFill="1" applyBorder="1" applyAlignment="1" applyProtection="1">
      <alignment horizontal="center" vertical="center"/>
    </xf>
    <xf numFmtId="1" fontId="25" fillId="24" borderId="36" xfId="41" applyNumberFormat="1" applyFont="1" applyFill="1" applyBorder="1" applyAlignment="1" applyProtection="1">
      <alignment horizontal="center" vertical="center"/>
    </xf>
    <xf numFmtId="1" fontId="45" fillId="26" borderId="114" xfId="40" applyNumberFormat="1" applyFont="1" applyFill="1" applyBorder="1" applyAlignment="1" applyProtection="1">
      <alignment horizontal="center"/>
    </xf>
    <xf numFmtId="0" fontId="28" fillId="0" borderId="76" xfId="0" applyFont="1" applyFill="1" applyBorder="1" applyAlignment="1" applyProtection="1">
      <alignment vertical="center" shrinkToFit="1"/>
      <protection locked="0"/>
    </xf>
    <xf numFmtId="0" fontId="28" fillId="26" borderId="106" xfId="40" applyFont="1" applyFill="1" applyBorder="1" applyAlignment="1" applyProtection="1">
      <alignment horizontal="center"/>
    </xf>
    <xf numFmtId="1" fontId="28" fillId="0" borderId="225" xfId="40" applyNumberFormat="1" applyFont="1" applyFill="1" applyBorder="1" applyAlignment="1" applyProtection="1">
      <alignment horizontal="center"/>
      <protection locked="0"/>
    </xf>
    <xf numFmtId="1" fontId="28" fillId="0" borderId="226" xfId="40" applyNumberFormat="1" applyFont="1" applyFill="1" applyBorder="1" applyAlignment="1" applyProtection="1">
      <alignment horizontal="center"/>
      <protection locked="0"/>
    </xf>
    <xf numFmtId="1" fontId="28" fillId="26" borderId="102" xfId="40" applyNumberFormat="1" applyFont="1" applyFill="1" applyBorder="1" applyAlignment="1" applyProtection="1">
      <alignment horizontal="center" vertical="center" shrinkToFit="1"/>
    </xf>
    <xf numFmtId="1" fontId="28" fillId="24" borderId="64" xfId="41" applyNumberFormat="1" applyFont="1" applyFill="1" applyBorder="1" applyAlignment="1" applyProtection="1">
      <alignment horizontal="center"/>
    </xf>
    <xf numFmtId="0" fontId="28" fillId="24" borderId="22" xfId="41" applyFont="1" applyFill="1" applyBorder="1" applyAlignment="1" applyProtection="1">
      <alignment horizontal="center"/>
    </xf>
    <xf numFmtId="1" fontId="28" fillId="24" borderId="57" xfId="41" applyNumberFormat="1" applyFont="1" applyFill="1" applyBorder="1" applyAlignment="1" applyProtection="1">
      <alignment horizontal="center"/>
    </xf>
    <xf numFmtId="1" fontId="28" fillId="0" borderId="166" xfId="40" applyNumberFormat="1" applyFont="1" applyFill="1" applyBorder="1" applyAlignment="1" applyProtection="1">
      <alignment horizontal="center"/>
      <protection locked="0"/>
    </xf>
    <xf numFmtId="0" fontId="28" fillId="0" borderId="10" xfId="40" applyFont="1" applyFill="1" applyBorder="1" applyAlignment="1" applyProtection="1">
      <alignment horizontal="center"/>
      <protection locked="0"/>
    </xf>
    <xf numFmtId="0" fontId="30" fillId="24" borderId="232" xfId="41" applyFont="1" applyFill="1" applyBorder="1" applyProtection="1"/>
    <xf numFmtId="1" fontId="48" fillId="24" borderId="231" xfId="41" applyNumberFormat="1" applyFont="1" applyFill="1" applyBorder="1" applyAlignment="1" applyProtection="1">
      <alignment horizontal="center"/>
    </xf>
    <xf numFmtId="1" fontId="30" fillId="24" borderId="112" xfId="41" applyNumberFormat="1" applyFont="1" applyFill="1" applyBorder="1" applyAlignment="1" applyProtection="1">
      <alignment horizontal="center"/>
    </xf>
    <xf numFmtId="1" fontId="28" fillId="24" borderId="44" xfId="41" applyNumberFormat="1" applyFont="1" applyFill="1" applyBorder="1" applyAlignment="1" applyProtection="1">
      <alignment horizontal="center"/>
    </xf>
    <xf numFmtId="1" fontId="28" fillId="0" borderId="233" xfId="40" applyNumberFormat="1" applyFont="1" applyFill="1" applyBorder="1" applyAlignment="1" applyProtection="1">
      <alignment horizontal="center"/>
      <protection locked="0"/>
    </xf>
    <xf numFmtId="0" fontId="28" fillId="0" borderId="235" xfId="0" applyFont="1" applyFill="1" applyBorder="1" applyAlignment="1" applyProtection="1">
      <alignment vertical="center" shrinkToFit="1"/>
      <protection locked="0"/>
    </xf>
    <xf numFmtId="1" fontId="45" fillId="26" borderId="98" xfId="40" applyNumberFormat="1" applyFont="1" applyFill="1" applyBorder="1" applyAlignment="1" applyProtection="1">
      <alignment horizontal="center"/>
    </xf>
    <xf numFmtId="0" fontId="45" fillId="0" borderId="137" xfId="39" applyNumberFormat="1" applyFont="1" applyBorder="1" applyAlignment="1" applyProtection="1">
      <alignment horizontal="center"/>
      <protection locked="0"/>
    </xf>
    <xf numFmtId="0" fontId="3" fillId="24" borderId="23" xfId="48" applyFill="1" applyBorder="1" applyAlignment="1" applyProtection="1">
      <alignment horizontal="center" vertical="center"/>
    </xf>
    <xf numFmtId="0" fontId="27" fillId="24" borderId="207" xfId="41" applyFont="1" applyFill="1" applyBorder="1" applyAlignment="1" applyProtection="1">
      <alignment horizontal="center" textRotation="90"/>
    </xf>
    <xf numFmtId="1" fontId="25" fillId="32" borderId="237" xfId="0" applyNumberFormat="1" applyFont="1" applyFill="1" applyBorder="1" applyAlignment="1">
      <alignment horizontal="center" vertical="center"/>
    </xf>
    <xf numFmtId="0" fontId="45" fillId="0" borderId="159" xfId="39" applyNumberFormat="1" applyFont="1" applyBorder="1" applyAlignment="1" applyProtection="1">
      <alignment horizontal="center"/>
      <protection locked="0"/>
    </xf>
    <xf numFmtId="1" fontId="28" fillId="24" borderId="60" xfId="41" applyNumberFormat="1" applyFont="1" applyFill="1" applyBorder="1" applyAlignment="1" applyProtection="1">
      <alignment horizontal="center"/>
    </xf>
    <xf numFmtId="0" fontId="28" fillId="0" borderId="100" xfId="39" applyNumberFormat="1" applyFont="1" applyBorder="1" applyAlignment="1" applyProtection="1">
      <alignment horizontal="center"/>
      <protection locked="0"/>
    </xf>
    <xf numFmtId="0" fontId="28" fillId="0" borderId="10" xfId="39" applyNumberFormat="1" applyFont="1" applyBorder="1" applyAlignment="1" applyProtection="1">
      <alignment horizontal="center"/>
      <protection locked="0"/>
    </xf>
    <xf numFmtId="0" fontId="28" fillId="0" borderId="12" xfId="39" applyNumberFormat="1" applyFont="1" applyBorder="1" applyAlignment="1" applyProtection="1">
      <alignment horizontal="center"/>
      <protection locked="0"/>
    </xf>
    <xf numFmtId="0" fontId="28" fillId="0" borderId="76" xfId="40" applyFont="1" applyFill="1" applyBorder="1" applyAlignment="1" applyProtection="1">
      <alignment horizontal="left"/>
      <protection locked="0"/>
    </xf>
    <xf numFmtId="0" fontId="28" fillId="26" borderId="99" xfId="40" applyFont="1" applyFill="1" applyBorder="1" applyAlignment="1" applyProtection="1">
      <alignment horizontal="center"/>
    </xf>
    <xf numFmtId="0" fontId="28" fillId="0" borderId="10" xfId="40" applyFont="1" applyFill="1" applyBorder="1" applyAlignment="1" applyProtection="1">
      <alignment horizontal="center" vertical="center"/>
      <protection locked="0"/>
    </xf>
    <xf numFmtId="1" fontId="28" fillId="0" borderId="10" xfId="41" applyNumberFormat="1" applyFont="1" applyFill="1" applyBorder="1" applyAlignment="1" applyProtection="1">
      <alignment horizontal="center"/>
    </xf>
    <xf numFmtId="1" fontId="28" fillId="0" borderId="24" xfId="41" applyNumberFormat="1" applyFont="1" applyFill="1" applyBorder="1" applyAlignment="1" applyProtection="1">
      <alignment horizontal="center"/>
    </xf>
    <xf numFmtId="0" fontId="26" fillId="0" borderId="12" xfId="41" applyFont="1" applyFill="1" applyBorder="1" applyAlignment="1" applyProtection="1">
      <alignment horizontal="center"/>
      <protection locked="0"/>
    </xf>
    <xf numFmtId="0" fontId="46" fillId="0" borderId="24" xfId="41" applyFont="1" applyFill="1" applyBorder="1" applyAlignment="1" applyProtection="1">
      <alignment horizontal="center"/>
      <protection locked="0"/>
    </xf>
    <xf numFmtId="0" fontId="46" fillId="0" borderId="12" xfId="41" applyFont="1" applyFill="1" applyBorder="1" applyAlignment="1" applyProtection="1">
      <alignment horizontal="center"/>
      <protection locked="0"/>
    </xf>
    <xf numFmtId="0" fontId="29" fillId="0" borderId="10" xfId="41" applyFont="1" applyFill="1" applyBorder="1" applyAlignment="1" applyProtection="1">
      <alignment horizontal="center"/>
      <protection locked="0"/>
    </xf>
    <xf numFmtId="0" fontId="29" fillId="0" borderId="12" xfId="41" applyFont="1" applyFill="1" applyBorder="1" applyAlignment="1" applyProtection="1">
      <alignment horizontal="center"/>
      <protection locked="0"/>
    </xf>
    <xf numFmtId="1" fontId="28" fillId="0" borderId="10" xfId="40" applyNumberFormat="1" applyFont="1" applyFill="1" applyBorder="1" applyAlignment="1" applyProtection="1">
      <alignment horizontal="center"/>
    </xf>
    <xf numFmtId="1" fontId="30" fillId="24" borderId="48" xfId="41" applyNumberFormat="1" applyFont="1" applyFill="1" applyBorder="1" applyAlignment="1" applyProtection="1">
      <alignment horizontal="center"/>
    </xf>
    <xf numFmtId="0" fontId="28" fillId="26" borderId="160" xfId="40" applyFont="1" applyFill="1" applyBorder="1" applyAlignment="1" applyProtection="1">
      <alignment horizontal="center"/>
    </xf>
    <xf numFmtId="1" fontId="28" fillId="24" borderId="25" xfId="41" applyNumberFormat="1" applyFont="1" applyFill="1" applyBorder="1" applyAlignment="1" applyProtection="1">
      <alignment horizontal="center"/>
    </xf>
    <xf numFmtId="1" fontId="29" fillId="24" borderId="130" xfId="41" applyNumberFormat="1" applyFont="1" applyFill="1" applyBorder="1" applyAlignment="1" applyProtection="1">
      <alignment horizontal="center"/>
    </xf>
    <xf numFmtId="0" fontId="28" fillId="24" borderId="238" xfId="41" applyFont="1" applyFill="1" applyBorder="1" applyAlignment="1" applyProtection="1">
      <alignment horizontal="center"/>
    </xf>
    <xf numFmtId="0" fontId="28" fillId="0" borderId="35" xfId="40" applyFont="1" applyFill="1" applyBorder="1" applyAlignment="1" applyProtection="1">
      <alignment horizontal="center"/>
      <protection locked="0"/>
    </xf>
    <xf numFmtId="0" fontId="18" fillId="24" borderId="10" xfId="41" applyFill="1" applyBorder="1" applyProtection="1"/>
    <xf numFmtId="0" fontId="18" fillId="24" borderId="29" xfId="41" applyFill="1" applyBorder="1" applyProtection="1"/>
    <xf numFmtId="0" fontId="28" fillId="0" borderId="43" xfId="40" applyFont="1" applyFill="1" applyBorder="1" applyAlignment="1" applyProtection="1">
      <alignment horizontal="center"/>
      <protection locked="0"/>
    </xf>
    <xf numFmtId="1" fontId="28" fillId="26" borderId="239" xfId="40" applyNumberFormat="1" applyFont="1" applyFill="1" applyBorder="1" applyProtection="1"/>
    <xf numFmtId="1" fontId="28" fillId="0" borderId="23" xfId="41" applyNumberFormat="1" applyFont="1" applyFill="1" applyBorder="1" applyAlignment="1" applyProtection="1">
      <alignment horizontal="center"/>
    </xf>
    <xf numFmtId="1" fontId="28" fillId="0" borderId="23" xfId="40" applyNumberFormat="1" applyFont="1" applyFill="1" applyBorder="1" applyAlignment="1" applyProtection="1">
      <alignment horizontal="center"/>
    </xf>
    <xf numFmtId="0" fontId="30" fillId="24" borderId="230" xfId="41" applyFont="1" applyFill="1" applyBorder="1" applyProtection="1"/>
    <xf numFmtId="0" fontId="28" fillId="0" borderId="138" xfId="39" applyNumberFormat="1" applyFont="1" applyBorder="1" applyAlignment="1" applyProtection="1">
      <alignment horizontal="center"/>
      <protection locked="0"/>
    </xf>
    <xf numFmtId="0" fontId="28" fillId="0" borderId="96" xfId="39" applyNumberFormat="1" applyFont="1" applyBorder="1" applyAlignment="1" applyProtection="1">
      <alignment horizontal="center"/>
      <protection locked="0"/>
    </xf>
    <xf numFmtId="0" fontId="28" fillId="0" borderId="240" xfId="39" applyNumberFormat="1" applyFont="1" applyBorder="1" applyAlignment="1" applyProtection="1">
      <alignment horizontal="center"/>
      <protection locked="0"/>
    </xf>
    <xf numFmtId="1" fontId="28" fillId="24" borderId="241" xfId="41" applyNumberFormat="1" applyFont="1" applyFill="1" applyBorder="1" applyAlignment="1" applyProtection="1">
      <alignment horizontal="center"/>
    </xf>
    <xf numFmtId="1" fontId="28" fillId="0" borderId="242" xfId="40" applyNumberFormat="1" applyFont="1" applyFill="1" applyBorder="1" applyAlignment="1" applyProtection="1">
      <alignment horizontal="center"/>
      <protection locked="0"/>
    </xf>
    <xf numFmtId="1" fontId="26" fillId="24" borderId="54" xfId="41" applyNumberFormat="1" applyFont="1" applyFill="1" applyBorder="1" applyAlignment="1" applyProtection="1">
      <alignment horizontal="center"/>
    </xf>
    <xf numFmtId="1" fontId="43" fillId="26" borderId="98" xfId="40" applyNumberFormat="1" applyFont="1" applyFill="1" applyBorder="1" applyAlignment="1" applyProtection="1">
      <alignment horizontal="center"/>
    </xf>
    <xf numFmtId="0" fontId="28" fillId="24" borderId="24" xfId="40" applyFont="1" applyFill="1" applyBorder="1" applyAlignment="1" applyProtection="1">
      <alignment horizontal="center"/>
    </xf>
    <xf numFmtId="1" fontId="30" fillId="24" borderId="243" xfId="41" applyNumberFormat="1" applyFont="1" applyFill="1" applyBorder="1" applyAlignment="1" applyProtection="1">
      <alignment horizontal="center"/>
    </xf>
    <xf numFmtId="0" fontId="30" fillId="24" borderId="68" xfId="41" applyFont="1" applyFill="1" applyBorder="1" applyAlignment="1" applyProtection="1">
      <alignment horizontal="center"/>
    </xf>
    <xf numFmtId="1" fontId="30" fillId="24" borderId="26" xfId="41" applyNumberFormat="1" applyFont="1" applyFill="1" applyBorder="1" applyAlignment="1" applyProtection="1">
      <alignment horizontal="center"/>
    </xf>
    <xf numFmtId="1" fontId="30" fillId="24" borderId="244" xfId="41" applyNumberFormat="1" applyFont="1" applyFill="1" applyBorder="1" applyAlignment="1" applyProtection="1">
      <alignment horizontal="center"/>
    </xf>
    <xf numFmtId="0" fontId="30" fillId="26" borderId="79" xfId="40" applyFont="1" applyFill="1" applyBorder="1" applyAlignment="1" applyProtection="1">
      <alignment horizontal="center"/>
    </xf>
    <xf numFmtId="0" fontId="30" fillId="24" borderId="39" xfId="41" applyFont="1" applyFill="1" applyBorder="1" applyAlignment="1" applyProtection="1">
      <alignment horizontal="center"/>
    </xf>
    <xf numFmtId="0" fontId="33" fillId="0" borderId="23" xfId="40" applyFont="1" applyBorder="1"/>
    <xf numFmtId="0" fontId="50" fillId="0" borderId="0" xfId="40" applyFont="1"/>
    <xf numFmtId="0" fontId="28" fillId="0" borderId="23" xfId="40" applyFont="1" applyBorder="1"/>
    <xf numFmtId="0" fontId="28" fillId="0" borderId="10" xfId="40" applyFont="1" applyBorder="1"/>
    <xf numFmtId="0" fontId="28" fillId="0" borderId="0" xfId="40" applyFont="1" applyBorder="1"/>
    <xf numFmtId="0" fontId="28" fillId="0" borderId="0" xfId="0" applyFont="1"/>
    <xf numFmtId="0" fontId="43" fillId="0" borderId="10" xfId="40" applyFont="1" applyBorder="1"/>
    <xf numFmtId="0" fontId="50" fillId="0" borderId="10" xfId="40" applyFont="1" applyBorder="1"/>
    <xf numFmtId="0" fontId="28" fillId="0" borderId="0" xfId="41" applyFont="1"/>
    <xf numFmtId="0" fontId="28" fillId="38" borderId="10" xfId="41" applyFont="1" applyFill="1" applyBorder="1"/>
    <xf numFmtId="0" fontId="28" fillId="0" borderId="10" xfId="41" applyFont="1" applyBorder="1"/>
    <xf numFmtId="0" fontId="28" fillId="0" borderId="0" xfId="41" applyFont="1" applyBorder="1"/>
    <xf numFmtId="0" fontId="44" fillId="0" borderId="10" xfId="40" applyFont="1" applyBorder="1"/>
    <xf numFmtId="0" fontId="28" fillId="0" borderId="0" xfId="41" applyFont="1" applyFill="1" applyBorder="1"/>
    <xf numFmtId="0" fontId="28" fillId="0" borderId="10" xfId="41" applyFont="1" applyFill="1" applyBorder="1"/>
    <xf numFmtId="0" fontId="28" fillId="0" borderId="0" xfId="40" applyFont="1" applyFill="1" applyBorder="1" applyAlignment="1" applyProtection="1">
      <alignment horizontal="center"/>
      <protection locked="0"/>
    </xf>
    <xf numFmtId="0" fontId="28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center"/>
    </xf>
    <xf numFmtId="0" fontId="28" fillId="0" borderId="10" xfId="0" applyFont="1" applyBorder="1"/>
    <xf numFmtId="0" fontId="41" fillId="0" borderId="10" xfId="49" applyFont="1" applyBorder="1"/>
    <xf numFmtId="0" fontId="28" fillId="0" borderId="10" xfId="49" applyFont="1" applyBorder="1"/>
    <xf numFmtId="1" fontId="28" fillId="0" borderId="10" xfId="41" applyNumberFormat="1" applyFont="1" applyFill="1" applyBorder="1" applyAlignment="1" applyProtection="1">
      <alignment horizontal="left"/>
      <protection locked="0"/>
    </xf>
    <xf numFmtId="1" fontId="28" fillId="0" borderId="10" xfId="40" applyNumberFormat="1" applyFont="1" applyFill="1" applyBorder="1" applyAlignment="1" applyProtection="1">
      <alignment horizontal="left"/>
    </xf>
    <xf numFmtId="0" fontId="28" fillId="35" borderId="23" xfId="40" applyFont="1" applyFill="1" applyBorder="1"/>
    <xf numFmtId="0" fontId="29" fillId="0" borderId="24" xfId="41" applyFont="1" applyFill="1" applyBorder="1" applyAlignment="1" applyProtection="1">
      <alignment horizontal="center"/>
      <protection locked="0"/>
    </xf>
    <xf numFmtId="0" fontId="28" fillId="39" borderId="55" xfId="40" applyFont="1" applyFill="1" applyBorder="1" applyAlignment="1" applyProtection="1">
      <alignment horizontal="left"/>
    </xf>
    <xf numFmtId="0" fontId="28" fillId="39" borderId="45" xfId="40" applyFont="1" applyFill="1" applyBorder="1" applyAlignment="1" applyProtection="1">
      <alignment horizontal="center"/>
    </xf>
    <xf numFmtId="0" fontId="25" fillId="39" borderId="45" xfId="40" applyFont="1" applyFill="1" applyBorder="1" applyProtection="1"/>
    <xf numFmtId="1" fontId="28" fillId="39" borderId="45" xfId="40" applyNumberFormat="1" applyFont="1" applyFill="1" applyBorder="1" applyAlignment="1" applyProtection="1">
      <alignment horizontal="center"/>
    </xf>
    <xf numFmtId="1" fontId="28" fillId="39" borderId="245" xfId="40" applyNumberFormat="1" applyFont="1" applyFill="1" applyBorder="1" applyAlignment="1" applyProtection="1">
      <alignment horizontal="center"/>
    </xf>
    <xf numFmtId="1" fontId="28" fillId="39" borderId="246" xfId="40" applyNumberFormat="1" applyFont="1" applyFill="1" applyBorder="1" applyAlignment="1" applyProtection="1">
      <alignment horizontal="center"/>
    </xf>
    <xf numFmtId="1" fontId="28" fillId="39" borderId="34" xfId="40" applyNumberFormat="1" applyFont="1" applyFill="1" applyBorder="1" applyAlignment="1" applyProtection="1">
      <alignment horizontal="center"/>
    </xf>
    <xf numFmtId="1" fontId="28" fillId="39" borderId="247" xfId="40" applyNumberFormat="1" applyFont="1" applyFill="1" applyBorder="1" applyProtection="1"/>
    <xf numFmtId="0" fontId="52" fillId="0" borderId="0" xfId="40" applyFont="1" applyFill="1" applyBorder="1"/>
    <xf numFmtId="1" fontId="28" fillId="39" borderId="249" xfId="40" applyNumberFormat="1" applyFont="1" applyFill="1" applyBorder="1" applyAlignment="1" applyProtection="1">
      <alignment horizontal="center"/>
    </xf>
    <xf numFmtId="0" fontId="28" fillId="0" borderId="250" xfId="39" applyNumberFormat="1" applyFont="1" applyFill="1" applyBorder="1" applyAlignment="1" applyProtection="1">
      <alignment horizontal="center"/>
      <protection locked="0"/>
    </xf>
    <xf numFmtId="0" fontId="28" fillId="0" borderId="251" xfId="39" applyNumberFormat="1" applyFont="1" applyFill="1" applyBorder="1" applyAlignment="1" applyProtection="1">
      <alignment horizontal="center"/>
      <protection locked="0"/>
    </xf>
    <xf numFmtId="0" fontId="28" fillId="39" borderId="249" xfId="40" applyFont="1" applyFill="1" applyBorder="1" applyAlignment="1" applyProtection="1">
      <alignment horizontal="center"/>
    </xf>
    <xf numFmtId="1" fontId="28" fillId="39" borderId="252" xfId="40" applyNumberFormat="1" applyFont="1" applyFill="1" applyBorder="1" applyAlignment="1" applyProtection="1">
      <alignment horizontal="center" vertical="center" shrinkToFit="1"/>
    </xf>
    <xf numFmtId="1" fontId="28" fillId="39" borderId="253" xfId="40" applyNumberFormat="1" applyFont="1" applyFill="1" applyBorder="1" applyAlignment="1" applyProtection="1">
      <alignment horizontal="center"/>
    </xf>
    <xf numFmtId="1" fontId="28" fillId="39" borderId="249" xfId="40" applyNumberFormat="1" applyFont="1" applyFill="1" applyBorder="1" applyAlignment="1" applyProtection="1">
      <alignment horizontal="center" vertical="center"/>
    </xf>
    <xf numFmtId="0" fontId="28" fillId="0" borderId="250" xfId="39" applyNumberFormat="1" applyFont="1" applyFill="1" applyBorder="1" applyAlignment="1" applyProtection="1">
      <alignment horizontal="center" vertical="center"/>
      <protection locked="0"/>
    </xf>
    <xf numFmtId="0" fontId="28" fillId="0" borderId="251" xfId="39" applyNumberFormat="1" applyFont="1" applyFill="1" applyBorder="1" applyAlignment="1" applyProtection="1">
      <alignment horizontal="center" vertical="center"/>
      <protection locked="0"/>
    </xf>
    <xf numFmtId="1" fontId="28" fillId="39" borderId="253" xfId="40" applyNumberFormat="1" applyFont="1" applyFill="1" applyBorder="1" applyAlignment="1" applyProtection="1">
      <alignment horizontal="center" vertical="center"/>
    </xf>
    <xf numFmtId="0" fontId="28" fillId="39" borderId="249" xfId="40" applyFont="1" applyFill="1" applyBorder="1" applyAlignment="1" applyProtection="1">
      <alignment horizontal="center" vertical="center"/>
    </xf>
    <xf numFmtId="0" fontId="52" fillId="0" borderId="0" xfId="40" applyFont="1" applyFill="1" applyBorder="1" applyAlignment="1">
      <alignment vertical="center"/>
    </xf>
    <xf numFmtId="1" fontId="28" fillId="39" borderId="254" xfId="40" applyNumberFormat="1" applyFont="1" applyFill="1" applyBorder="1" applyAlignment="1" applyProtection="1">
      <alignment horizontal="center"/>
    </xf>
    <xf numFmtId="0" fontId="28" fillId="0" borderId="255" xfId="39" applyNumberFormat="1" applyFont="1" applyFill="1" applyBorder="1" applyAlignment="1" applyProtection="1">
      <alignment horizontal="center"/>
      <protection locked="0"/>
    </xf>
    <xf numFmtId="0" fontId="28" fillId="0" borderId="256" xfId="39" applyNumberFormat="1" applyFont="1" applyFill="1" applyBorder="1" applyAlignment="1" applyProtection="1">
      <alignment horizontal="center"/>
      <protection locked="0"/>
    </xf>
    <xf numFmtId="0" fontId="28" fillId="39" borderId="254" xfId="40" applyFont="1" applyFill="1" applyBorder="1" applyAlignment="1" applyProtection="1">
      <alignment horizontal="center"/>
    </xf>
    <xf numFmtId="1" fontId="28" fillId="39" borderId="257" xfId="40" applyNumberFormat="1" applyFont="1" applyFill="1" applyBorder="1" applyAlignment="1" applyProtection="1">
      <alignment horizontal="center" vertical="center" shrinkToFit="1"/>
    </xf>
    <xf numFmtId="0" fontId="25" fillId="26" borderId="258" xfId="40" applyFont="1" applyFill="1" applyBorder="1" applyAlignment="1" applyProtection="1">
      <alignment horizontal="center" textRotation="90"/>
    </xf>
    <xf numFmtId="1" fontId="28" fillId="30" borderId="98" xfId="40" applyNumberFormat="1" applyFont="1" applyFill="1" applyBorder="1" applyAlignment="1" applyProtection="1">
      <alignment horizontal="center"/>
    </xf>
    <xf numFmtId="1" fontId="25" fillId="26" borderId="259" xfId="40" applyNumberFormat="1" applyFont="1" applyFill="1" applyBorder="1" applyAlignment="1" applyProtection="1">
      <alignment horizontal="center"/>
    </xf>
    <xf numFmtId="0" fontId="30" fillId="24" borderId="263" xfId="41" applyFont="1" applyFill="1" applyBorder="1" applyAlignment="1" applyProtection="1">
      <alignment horizontal="center"/>
    </xf>
    <xf numFmtId="0" fontId="30" fillId="26" borderId="264" xfId="40" applyFont="1" applyFill="1" applyBorder="1" applyAlignment="1" applyProtection="1">
      <alignment horizontal="center"/>
    </xf>
    <xf numFmtId="0" fontId="28" fillId="0" borderId="137" xfId="40" applyFont="1" applyFill="1" applyBorder="1" applyAlignment="1" applyProtection="1">
      <alignment horizontal="center"/>
      <protection locked="0"/>
    </xf>
    <xf numFmtId="0" fontId="28" fillId="29" borderId="137" xfId="39" applyNumberFormat="1" applyFont="1" applyFill="1" applyBorder="1" applyAlignment="1" applyProtection="1">
      <alignment horizontal="center"/>
      <protection locked="0"/>
    </xf>
    <xf numFmtId="0" fontId="25" fillId="26" borderId="265" xfId="40" applyFont="1" applyFill="1" applyBorder="1" applyAlignment="1" applyProtection="1">
      <alignment horizontal="center"/>
    </xf>
    <xf numFmtId="1" fontId="25" fillId="26" borderId="237" xfId="40" applyNumberFormat="1" applyFont="1" applyFill="1" applyBorder="1" applyAlignment="1" applyProtection="1">
      <alignment horizontal="center"/>
    </xf>
    <xf numFmtId="0" fontId="25" fillId="26" borderId="266" xfId="40" applyFont="1" applyFill="1" applyBorder="1" applyAlignment="1" applyProtection="1">
      <alignment horizontal="center"/>
    </xf>
    <xf numFmtId="0" fontId="43" fillId="0" borderId="137" xfId="39" applyNumberFormat="1" applyFont="1" applyBorder="1" applyAlignment="1" applyProtection="1">
      <alignment horizontal="center"/>
      <protection locked="0"/>
    </xf>
    <xf numFmtId="0" fontId="25" fillId="33" borderId="266" xfId="40" applyFont="1" applyFill="1" applyBorder="1" applyAlignment="1" applyProtection="1">
      <alignment horizontal="center" vertical="center"/>
    </xf>
    <xf numFmtId="1" fontId="25" fillId="26" borderId="258" xfId="40" applyNumberFormat="1" applyFont="1" applyFill="1" applyBorder="1" applyAlignment="1" applyProtection="1">
      <alignment horizontal="center"/>
    </xf>
    <xf numFmtId="0" fontId="28" fillId="0" borderId="159" xfId="40" applyFont="1" applyFill="1" applyBorder="1" applyAlignment="1" applyProtection="1">
      <alignment horizontal="center"/>
      <protection locked="0"/>
    </xf>
    <xf numFmtId="0" fontId="40" fillId="0" borderId="0" xfId="46" applyFont="1"/>
    <xf numFmtId="0" fontId="45" fillId="0" borderId="41" xfId="40" applyFont="1" applyFill="1" applyBorder="1" applyAlignment="1" applyProtection="1">
      <alignment horizontal="center" vertical="center"/>
      <protection locked="0"/>
    </xf>
    <xf numFmtId="0" fontId="28" fillId="24" borderId="46" xfId="40" applyFont="1" applyFill="1" applyBorder="1" applyProtection="1"/>
    <xf numFmtId="0" fontId="38" fillId="0" borderId="38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38" fillId="0" borderId="39" xfId="0" applyFont="1" applyFill="1" applyBorder="1" applyAlignment="1" applyProtection="1">
      <alignment horizontal="left" vertical="center" wrapText="1"/>
      <protection locked="0"/>
    </xf>
    <xf numFmtId="1" fontId="28" fillId="0" borderId="275" xfId="40" applyNumberFormat="1" applyFont="1" applyFill="1" applyBorder="1" applyAlignment="1" applyProtection="1">
      <alignment horizontal="center"/>
      <protection locked="0"/>
    </xf>
    <xf numFmtId="1" fontId="28" fillId="0" borderId="17" xfId="40" applyNumberFormat="1" applyFont="1" applyFill="1" applyBorder="1" applyAlignment="1" applyProtection="1">
      <alignment horizontal="center"/>
      <protection locked="0"/>
    </xf>
    <xf numFmtId="0" fontId="29" fillId="0" borderId="18" xfId="40" applyFont="1" applyFill="1" applyBorder="1" applyAlignment="1" applyProtection="1">
      <alignment horizontal="center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275" xfId="40" applyFont="1" applyFill="1" applyBorder="1" applyAlignment="1" applyProtection="1">
      <alignment horizontal="center"/>
      <protection locked="0"/>
    </xf>
    <xf numFmtId="0" fontId="29" fillId="0" borderId="13" xfId="40" applyFont="1" applyFill="1" applyBorder="1" applyAlignment="1" applyProtection="1">
      <alignment horizontal="center"/>
      <protection locked="0"/>
    </xf>
    <xf numFmtId="0" fontId="29" fillId="0" borderId="17" xfId="40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left" vertical="center" wrapText="1"/>
      <protection locked="0"/>
    </xf>
    <xf numFmtId="0" fontId="29" fillId="0" borderId="53" xfId="40" applyFont="1" applyFill="1" applyBorder="1" applyAlignment="1" applyProtection="1">
      <alignment horizontal="center"/>
      <protection locked="0"/>
    </xf>
    <xf numFmtId="0" fontId="38" fillId="24" borderId="10" xfId="40" applyFont="1" applyFill="1" applyBorder="1" applyProtection="1"/>
    <xf numFmtId="0" fontId="18" fillId="0" borderId="10" xfId="40" applyBorder="1"/>
    <xf numFmtId="0" fontId="38" fillId="24" borderId="38" xfId="40" applyFont="1" applyFill="1" applyBorder="1" applyProtection="1"/>
    <xf numFmtId="0" fontId="38" fillId="24" borderId="19" xfId="40" applyFont="1" applyFill="1" applyBorder="1" applyProtection="1"/>
    <xf numFmtId="0" fontId="18" fillId="0" borderId="19" xfId="40" applyBorder="1"/>
    <xf numFmtId="0" fontId="38" fillId="24" borderId="11" xfId="40" applyFont="1" applyFill="1" applyBorder="1" applyProtection="1"/>
    <xf numFmtId="0" fontId="38" fillId="24" borderId="17" xfId="40" applyFont="1" applyFill="1" applyBorder="1" applyProtection="1"/>
    <xf numFmtId="0" fontId="38" fillId="24" borderId="18" xfId="40" applyFont="1" applyFill="1" applyBorder="1" applyProtection="1"/>
    <xf numFmtId="0" fontId="18" fillId="0" borderId="18" xfId="40" applyBorder="1"/>
    <xf numFmtId="0" fontId="18" fillId="0" borderId="37" xfId="40" applyBorder="1"/>
    <xf numFmtId="0" fontId="18" fillId="0" borderId="35" xfId="40" applyBorder="1"/>
    <xf numFmtId="0" fontId="18" fillId="0" borderId="53" xfId="40" applyBorder="1"/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0" xfId="40" applyBorder="1" applyAlignment="1">
      <alignment horizontal="center" vertical="center"/>
    </xf>
    <xf numFmtId="1" fontId="28" fillId="0" borderId="100" xfId="40" applyNumberFormat="1" applyFont="1" applyFill="1" applyBorder="1" applyAlignment="1" applyProtection="1">
      <alignment horizontal="center" vertical="center"/>
      <protection locked="0"/>
    </xf>
    <xf numFmtId="0" fontId="28" fillId="0" borderId="100" xfId="40" applyFont="1" applyFill="1" applyBorder="1" applyAlignment="1" applyProtection="1">
      <alignment horizontal="center" vertical="center"/>
      <protection locked="0"/>
    </xf>
    <xf numFmtId="0" fontId="28" fillId="0" borderId="101" xfId="40" applyFont="1" applyFill="1" applyBorder="1" applyAlignment="1" applyProtection="1">
      <alignment horizontal="center" vertical="center"/>
      <protection locked="0"/>
    </xf>
    <xf numFmtId="0" fontId="14" fillId="40" borderId="21" xfId="40" applyFont="1" applyFill="1" applyBorder="1" applyAlignment="1" applyProtection="1">
      <alignment horizontal="center"/>
    </xf>
    <xf numFmtId="0" fontId="14" fillId="0" borderId="23" xfId="40" applyFont="1" applyBorder="1"/>
    <xf numFmtId="0" fontId="45" fillId="0" borderId="98" xfId="39" applyNumberFormat="1" applyFont="1" applyFill="1" applyBorder="1" applyAlignment="1" applyProtection="1">
      <alignment horizontal="center"/>
      <protection locked="0"/>
    </xf>
    <xf numFmtId="0" fontId="45" fillId="0" borderId="35" xfId="40" applyFont="1" applyFill="1" applyBorder="1" applyAlignment="1" applyProtection="1"/>
    <xf numFmtId="0" fontId="45" fillId="0" borderId="210" xfId="40" applyFont="1" applyFill="1" applyBorder="1" applyAlignment="1" applyProtection="1">
      <alignment horizontal="left"/>
      <protection locked="0"/>
    </xf>
    <xf numFmtId="0" fontId="45" fillId="0" borderId="208" xfId="40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 applyProtection="1">
      <alignment vertical="center" shrinkToFit="1"/>
      <protection locked="0"/>
    </xf>
    <xf numFmtId="0" fontId="45" fillId="0" borderId="235" xfId="0" applyFont="1" applyFill="1" applyBorder="1" applyAlignment="1" applyProtection="1">
      <alignment vertical="center" shrinkToFit="1"/>
      <protection locked="0"/>
    </xf>
    <xf numFmtId="0" fontId="45" fillId="0" borderId="12" xfId="40" applyFont="1" applyFill="1" applyBorder="1" applyAlignment="1" applyProtection="1">
      <alignment horizontal="left"/>
      <protection locked="0"/>
    </xf>
    <xf numFmtId="0" fontId="45" fillId="0" borderId="41" xfId="40" applyFont="1" applyFill="1" applyBorder="1" applyAlignment="1" applyProtection="1">
      <alignment horizontal="center"/>
      <protection locked="0"/>
    </xf>
    <xf numFmtId="0" fontId="3" fillId="0" borderId="0" xfId="0" applyFont="1"/>
    <xf numFmtId="1" fontId="28" fillId="26" borderId="11" xfId="40" applyNumberFormat="1" applyFont="1" applyFill="1" applyBorder="1" applyAlignment="1" applyProtection="1">
      <alignment horizontal="center"/>
    </xf>
    <xf numFmtId="0" fontId="45" fillId="0" borderId="35" xfId="40" applyFont="1" applyFill="1" applyBorder="1" applyAlignment="1" applyProtection="1">
      <alignment wrapText="1"/>
    </xf>
    <xf numFmtId="1" fontId="28" fillId="26" borderId="278" xfId="40" applyNumberFormat="1" applyFont="1" applyFill="1" applyBorder="1" applyAlignment="1" applyProtection="1">
      <alignment horizontal="center"/>
    </xf>
    <xf numFmtId="0" fontId="28" fillId="0" borderId="279" xfId="39" applyNumberFormat="1" applyFont="1" applyBorder="1" applyAlignment="1" applyProtection="1">
      <alignment horizontal="center"/>
      <protection locked="0"/>
    </xf>
    <xf numFmtId="0" fontId="28" fillId="0" borderId="280" xfId="39" applyNumberFormat="1" applyFont="1" applyBorder="1" applyAlignment="1" applyProtection="1">
      <alignment horizontal="center"/>
      <protection locked="0"/>
    </xf>
    <xf numFmtId="1" fontId="28" fillId="26" borderId="279" xfId="40" applyNumberFormat="1" applyFont="1" applyFill="1" applyBorder="1" applyAlignment="1" applyProtection="1">
      <alignment horizontal="center"/>
    </xf>
    <xf numFmtId="0" fontId="28" fillId="0" borderId="281" xfId="39" applyNumberFormat="1" applyFont="1" applyBorder="1" applyAlignment="1" applyProtection="1">
      <alignment horizontal="center"/>
      <protection locked="0"/>
    </xf>
    <xf numFmtId="1" fontId="28" fillId="36" borderId="279" xfId="40" applyNumberFormat="1" applyFont="1" applyFill="1" applyBorder="1" applyAlignment="1" applyProtection="1">
      <alignment horizontal="center"/>
    </xf>
    <xf numFmtId="1" fontId="28" fillId="36" borderId="278" xfId="40" applyNumberFormat="1" applyFont="1" applyFill="1" applyBorder="1" applyAlignment="1" applyProtection="1">
      <alignment horizontal="center"/>
    </xf>
    <xf numFmtId="0" fontId="28" fillId="0" borderId="279" xfId="39" applyNumberFormat="1" applyFont="1" applyFill="1" applyBorder="1" applyAlignment="1" applyProtection="1">
      <alignment horizontal="center"/>
      <protection locked="0"/>
    </xf>
    <xf numFmtId="0" fontId="28" fillId="0" borderId="281" xfId="39" applyNumberFormat="1" applyFont="1" applyFill="1" applyBorder="1" applyAlignment="1" applyProtection="1">
      <alignment horizontal="center"/>
      <protection locked="0"/>
    </xf>
    <xf numFmtId="0" fontId="28" fillId="0" borderId="282" xfId="39" applyNumberFormat="1" applyFont="1" applyFill="1" applyBorder="1" applyAlignment="1" applyProtection="1">
      <alignment horizontal="center"/>
      <protection locked="0"/>
    </xf>
    <xf numFmtId="1" fontId="28" fillId="26" borderId="283" xfId="40" applyNumberFormat="1" applyFont="1" applyFill="1" applyBorder="1" applyAlignment="1" applyProtection="1">
      <alignment horizontal="center" vertical="center" shrinkToFit="1"/>
    </xf>
    <xf numFmtId="1" fontId="28" fillId="26" borderId="284" xfId="40" applyNumberFormat="1" applyFont="1" applyFill="1" applyBorder="1" applyAlignment="1" applyProtection="1">
      <alignment horizontal="center"/>
    </xf>
    <xf numFmtId="0" fontId="28" fillId="0" borderId="285" xfId="39" applyNumberFormat="1" applyFont="1" applyBorder="1" applyAlignment="1" applyProtection="1">
      <alignment horizontal="center"/>
      <protection locked="0"/>
    </xf>
    <xf numFmtId="0" fontId="28" fillId="0" borderId="286" xfId="39" applyNumberFormat="1" applyFont="1" applyBorder="1" applyAlignment="1" applyProtection="1">
      <alignment horizontal="center"/>
      <protection locked="0"/>
    </xf>
    <xf numFmtId="1" fontId="28" fillId="26" borderId="285" xfId="40" applyNumberFormat="1" applyFont="1" applyFill="1" applyBorder="1" applyAlignment="1" applyProtection="1">
      <alignment horizontal="center"/>
    </xf>
    <xf numFmtId="0" fontId="28" fillId="0" borderId="287" xfId="39" applyNumberFormat="1" applyFont="1" applyBorder="1" applyAlignment="1" applyProtection="1">
      <alignment horizontal="center"/>
      <protection locked="0"/>
    </xf>
    <xf numFmtId="1" fontId="28" fillId="36" borderId="285" xfId="40" applyNumberFormat="1" applyFont="1" applyFill="1" applyBorder="1" applyAlignment="1" applyProtection="1">
      <alignment horizontal="center"/>
    </xf>
    <xf numFmtId="1" fontId="28" fillId="36" borderId="284" xfId="40" applyNumberFormat="1" applyFont="1" applyFill="1" applyBorder="1" applyAlignment="1" applyProtection="1">
      <alignment horizontal="center"/>
    </xf>
    <xf numFmtId="0" fontId="28" fillId="0" borderId="285" xfId="39" applyNumberFormat="1" applyFont="1" applyFill="1" applyBorder="1" applyAlignment="1" applyProtection="1">
      <alignment horizontal="center"/>
      <protection locked="0"/>
    </xf>
    <xf numFmtId="0" fontId="28" fillId="0" borderId="287" xfId="39" applyNumberFormat="1" applyFont="1" applyFill="1" applyBorder="1" applyAlignment="1" applyProtection="1">
      <alignment horizontal="center"/>
      <protection locked="0"/>
    </xf>
    <xf numFmtId="0" fontId="28" fillId="0" borderId="286" xfId="39" applyNumberFormat="1" applyFont="1" applyFill="1" applyBorder="1" applyAlignment="1" applyProtection="1">
      <alignment horizontal="center"/>
      <protection locked="0"/>
    </xf>
    <xf numFmtId="1" fontId="28" fillId="26" borderId="289" xfId="40" applyNumberFormat="1" applyFont="1" applyFill="1" applyBorder="1" applyAlignment="1" applyProtection="1">
      <alignment horizontal="center" vertical="center" shrinkToFit="1"/>
    </xf>
    <xf numFmtId="0" fontId="28" fillId="0" borderId="290" xfId="40" applyFont="1" applyBorder="1"/>
    <xf numFmtId="0" fontId="28" fillId="0" borderId="291" xfId="40" applyFont="1" applyBorder="1"/>
    <xf numFmtId="0" fontId="45" fillId="0" borderId="285" xfId="39" applyNumberFormat="1" applyFont="1" applyFill="1" applyBorder="1" applyAlignment="1" applyProtection="1">
      <alignment horizontal="center"/>
      <protection locked="0"/>
    </xf>
    <xf numFmtId="0" fontId="28" fillId="24" borderId="291" xfId="40" applyFont="1" applyFill="1" applyBorder="1" applyAlignment="1" applyProtection="1">
      <alignment horizontal="center"/>
    </xf>
    <xf numFmtId="0" fontId="28" fillId="0" borderId="292" xfId="39" applyNumberFormat="1" applyFont="1" applyBorder="1" applyAlignment="1" applyProtection="1">
      <alignment horizontal="center"/>
      <protection locked="0"/>
    </xf>
    <xf numFmtId="0" fontId="28" fillId="0" borderId="288" xfId="39" applyNumberFormat="1" applyFont="1" applyBorder="1" applyAlignment="1" applyProtection="1">
      <alignment horizontal="center"/>
      <protection locked="0"/>
    </xf>
    <xf numFmtId="1" fontId="28" fillId="26" borderId="293" xfId="40" applyNumberFormat="1" applyFont="1" applyFill="1" applyBorder="1" applyAlignment="1" applyProtection="1">
      <alignment horizontal="center"/>
    </xf>
    <xf numFmtId="1" fontId="28" fillId="26" borderId="294" xfId="40" applyNumberFormat="1" applyFont="1" applyFill="1" applyBorder="1" applyAlignment="1" applyProtection="1">
      <alignment horizontal="center"/>
    </xf>
    <xf numFmtId="0" fontId="28" fillId="0" borderId="294" xfId="39" applyNumberFormat="1" applyFont="1" applyBorder="1" applyAlignment="1" applyProtection="1">
      <alignment horizontal="center"/>
      <protection locked="0"/>
    </xf>
    <xf numFmtId="0" fontId="28" fillId="0" borderId="295" xfId="39" applyNumberFormat="1" applyFont="1" applyBorder="1" applyAlignment="1" applyProtection="1">
      <alignment horizontal="center"/>
      <protection locked="0"/>
    </xf>
    <xf numFmtId="1" fontId="28" fillId="26" borderId="296" xfId="40" applyNumberFormat="1" applyFont="1" applyFill="1" applyBorder="1" applyAlignment="1" applyProtection="1">
      <alignment horizontal="center"/>
    </xf>
    <xf numFmtId="1" fontId="28" fillId="26" borderId="297" xfId="40" applyNumberFormat="1" applyFont="1" applyFill="1" applyBorder="1" applyAlignment="1" applyProtection="1">
      <alignment horizontal="center"/>
    </xf>
    <xf numFmtId="0" fontId="28" fillId="0" borderId="296" xfId="39" applyNumberFormat="1" applyFont="1" applyBorder="1" applyAlignment="1" applyProtection="1">
      <alignment horizontal="center"/>
      <protection locked="0"/>
    </xf>
    <xf numFmtId="0" fontId="28" fillId="0" borderId="298" xfId="39" applyNumberFormat="1" applyFont="1" applyBorder="1" applyAlignment="1" applyProtection="1">
      <alignment horizontal="center"/>
      <protection locked="0"/>
    </xf>
    <xf numFmtId="0" fontId="28" fillId="0" borderId="299" xfId="39" applyNumberFormat="1" applyFont="1" applyBorder="1" applyAlignment="1" applyProtection="1">
      <alignment horizontal="center"/>
      <protection locked="0"/>
    </xf>
    <xf numFmtId="1" fontId="28" fillId="26" borderId="300" xfId="40" applyNumberFormat="1" applyFont="1" applyFill="1" applyBorder="1" applyAlignment="1" applyProtection="1">
      <alignment horizontal="center" vertical="center" shrinkToFit="1"/>
    </xf>
    <xf numFmtId="1" fontId="28" fillId="26" borderId="291" xfId="40" applyNumberFormat="1" applyFont="1" applyFill="1" applyBorder="1" applyAlignment="1" applyProtection="1">
      <alignment horizontal="center"/>
    </xf>
    <xf numFmtId="0" fontId="28" fillId="0" borderId="291" xfId="39" applyNumberFormat="1" applyFont="1" applyBorder="1" applyAlignment="1" applyProtection="1">
      <alignment horizontal="center"/>
      <protection locked="0"/>
    </xf>
    <xf numFmtId="0" fontId="28" fillId="0" borderId="301" xfId="39" applyNumberFormat="1" applyFont="1" applyBorder="1" applyAlignment="1" applyProtection="1">
      <alignment horizontal="center"/>
      <protection locked="0"/>
    </xf>
    <xf numFmtId="1" fontId="28" fillId="26" borderId="301" xfId="40" applyNumberFormat="1" applyFont="1" applyFill="1" applyBorder="1" applyAlignment="1" applyProtection="1">
      <alignment horizontal="center" vertical="center" shrinkToFit="1"/>
    </xf>
    <xf numFmtId="0" fontId="28" fillId="0" borderId="16" xfId="40" applyFont="1" applyBorder="1"/>
    <xf numFmtId="1" fontId="30" fillId="24" borderId="302" xfId="41" applyNumberFormat="1" applyFont="1" applyFill="1" applyBorder="1" applyAlignment="1" applyProtection="1">
      <alignment horizontal="center"/>
    </xf>
    <xf numFmtId="0" fontId="28" fillId="0" borderId="303" xfId="40" applyFont="1" applyBorder="1"/>
    <xf numFmtId="0" fontId="28" fillId="0" borderId="304" xfId="40" applyFont="1" applyBorder="1"/>
    <xf numFmtId="0" fontId="25" fillId="32" borderId="124" xfId="0" applyNumberFormat="1" applyFont="1" applyFill="1" applyBorder="1" applyAlignment="1">
      <alignment horizontal="center" vertical="center"/>
    </xf>
    <xf numFmtId="1" fontId="25" fillId="36" borderId="124" xfId="40" applyNumberFormat="1" applyFont="1" applyFill="1" applyBorder="1" applyAlignment="1" applyProtection="1">
      <alignment horizontal="center"/>
    </xf>
    <xf numFmtId="0" fontId="25" fillId="36" borderId="0" xfId="40" applyFont="1" applyFill="1" applyBorder="1" applyAlignment="1" applyProtection="1">
      <alignment horizontal="center"/>
    </xf>
    <xf numFmtId="1" fontId="43" fillId="36" borderId="114" xfId="40" applyNumberFormat="1" applyFont="1" applyFill="1" applyBorder="1" applyAlignment="1" applyProtection="1">
      <alignment horizontal="center"/>
    </xf>
    <xf numFmtId="1" fontId="25" fillId="36" borderId="126" xfId="40" applyNumberFormat="1" applyFont="1" applyFill="1" applyBorder="1" applyAlignment="1" applyProtection="1">
      <alignment horizontal="center"/>
    </xf>
    <xf numFmtId="0" fontId="25" fillId="36" borderId="127" xfId="40" applyFont="1" applyFill="1" applyBorder="1" applyAlignment="1" applyProtection="1">
      <alignment horizontal="center"/>
    </xf>
    <xf numFmtId="0" fontId="25" fillId="36" borderId="266" xfId="40" applyFont="1" applyFill="1" applyBorder="1" applyAlignment="1" applyProtection="1">
      <alignment horizontal="center"/>
    </xf>
    <xf numFmtId="1" fontId="25" fillId="36" borderId="237" xfId="40" applyNumberFormat="1" applyFont="1" applyFill="1" applyBorder="1" applyAlignment="1" applyProtection="1">
      <alignment horizontal="center"/>
    </xf>
    <xf numFmtId="1" fontId="28" fillId="36" borderId="124" xfId="40" applyNumberFormat="1" applyFont="1" applyFill="1" applyBorder="1" applyAlignment="1" applyProtection="1">
      <alignment horizontal="center"/>
    </xf>
    <xf numFmtId="1" fontId="25" fillId="36" borderId="128" xfId="40" applyNumberFormat="1" applyFont="1" applyFill="1" applyBorder="1" applyAlignment="1" applyProtection="1">
      <alignment horizontal="center"/>
    </xf>
    <xf numFmtId="1" fontId="30" fillId="37" borderId="60" xfId="41" applyNumberFormat="1" applyFont="1" applyFill="1" applyBorder="1" applyAlignment="1" applyProtection="1">
      <alignment horizontal="center"/>
    </xf>
    <xf numFmtId="1" fontId="30" fillId="37" borderId="54" xfId="41" applyNumberFormat="1" applyFont="1" applyFill="1" applyBorder="1" applyAlignment="1" applyProtection="1">
      <alignment horizontal="center"/>
    </xf>
    <xf numFmtId="1" fontId="30" fillId="37" borderId="153" xfId="41" applyNumberFormat="1" applyFont="1" applyFill="1" applyBorder="1" applyAlignment="1" applyProtection="1">
      <alignment horizontal="center"/>
    </xf>
    <xf numFmtId="1" fontId="25" fillId="37" borderId="124" xfId="0" applyNumberFormat="1" applyFont="1" applyFill="1" applyBorder="1" applyAlignment="1">
      <alignment horizontal="center" vertical="center"/>
    </xf>
    <xf numFmtId="1" fontId="25" fillId="37" borderId="128" xfId="0" applyNumberFormat="1" applyFont="1" applyFill="1" applyBorder="1" applyAlignment="1">
      <alignment horizontal="center" vertical="center"/>
    </xf>
    <xf numFmtId="0" fontId="30" fillId="37" borderId="163" xfId="41" applyFont="1" applyFill="1" applyBorder="1" applyAlignment="1" applyProtection="1">
      <alignment horizontal="center"/>
    </xf>
    <xf numFmtId="1" fontId="30" fillId="37" borderId="27" xfId="41" applyNumberFormat="1" applyFont="1" applyFill="1" applyBorder="1" applyAlignment="1" applyProtection="1">
      <alignment horizontal="center"/>
    </xf>
    <xf numFmtId="1" fontId="30" fillId="37" borderId="58" xfId="41" applyNumberFormat="1" applyFont="1" applyFill="1" applyBorder="1" applyAlignment="1" applyProtection="1">
      <alignment horizontal="center"/>
    </xf>
    <xf numFmtId="1" fontId="30" fillId="37" borderId="57" xfId="41" applyNumberFormat="1" applyFont="1" applyFill="1" applyBorder="1" applyAlignment="1" applyProtection="1">
      <alignment horizontal="center"/>
    </xf>
    <xf numFmtId="1" fontId="25" fillId="37" borderId="237" xfId="0" applyNumberFormat="1" applyFont="1" applyFill="1" applyBorder="1" applyAlignment="1">
      <alignment horizontal="center" vertical="center"/>
    </xf>
    <xf numFmtId="1" fontId="30" fillId="37" borderId="59" xfId="41" applyNumberFormat="1" applyFont="1" applyFill="1" applyBorder="1" applyAlignment="1" applyProtection="1">
      <alignment horizontal="center"/>
    </xf>
    <xf numFmtId="1" fontId="30" fillId="37" borderId="45" xfId="41" applyNumberFormat="1" applyFont="1" applyFill="1" applyBorder="1" applyAlignment="1" applyProtection="1">
      <alignment horizontal="center"/>
    </xf>
    <xf numFmtId="1" fontId="45" fillId="26" borderId="98" xfId="40" applyNumberFormat="1" applyFont="1" applyFill="1" applyBorder="1" applyAlignment="1">
      <alignment horizontal="center"/>
    </xf>
    <xf numFmtId="0" fontId="14" fillId="0" borderId="290" xfId="40" applyFont="1" applyBorder="1"/>
    <xf numFmtId="0" fontId="28" fillId="24" borderId="306" xfId="40" applyFont="1" applyFill="1" applyBorder="1" applyAlignment="1" applyProtection="1">
      <alignment horizontal="center"/>
    </xf>
    <xf numFmtId="1" fontId="28" fillId="26" borderId="307" xfId="40" applyNumberFormat="1" applyFont="1" applyFill="1" applyBorder="1" applyAlignment="1" applyProtection="1">
      <alignment horizontal="center"/>
    </xf>
    <xf numFmtId="1" fontId="25" fillId="24" borderId="27" xfId="41" applyNumberFormat="1" applyFont="1" applyFill="1" applyBorder="1" applyAlignment="1" applyProtection="1">
      <alignment horizontal="center"/>
    </xf>
    <xf numFmtId="1" fontId="26" fillId="24" borderId="28" xfId="41" applyNumberFormat="1" applyFont="1" applyFill="1" applyBorder="1" applyAlignment="1" applyProtection="1">
      <alignment horizontal="center"/>
    </xf>
    <xf numFmtId="1" fontId="25" fillId="24" borderId="61" xfId="41" applyNumberFormat="1" applyFont="1" applyFill="1" applyBorder="1" applyAlignment="1" applyProtection="1">
      <alignment horizontal="center"/>
    </xf>
    <xf numFmtId="1" fontId="30" fillId="38" borderId="60" xfId="41" applyNumberFormat="1" applyFont="1" applyFill="1" applyBorder="1" applyAlignment="1" applyProtection="1">
      <alignment horizontal="center"/>
    </xf>
    <xf numFmtId="1" fontId="30" fillId="38" borderId="54" xfId="41" applyNumberFormat="1" applyFont="1" applyFill="1" applyBorder="1" applyAlignment="1" applyProtection="1">
      <alignment horizontal="center"/>
    </xf>
    <xf numFmtId="1" fontId="30" fillId="38" borderId="153" xfId="41" applyNumberFormat="1" applyFont="1" applyFill="1" applyBorder="1" applyAlignment="1" applyProtection="1">
      <alignment horizontal="center"/>
    </xf>
    <xf numFmtId="1" fontId="25" fillId="42" borderId="124" xfId="0" applyNumberFormat="1" applyFont="1" applyFill="1" applyBorder="1" applyAlignment="1">
      <alignment horizontal="center" vertical="center"/>
    </xf>
    <xf numFmtId="1" fontId="25" fillId="42" borderId="128" xfId="0" applyNumberFormat="1" applyFont="1" applyFill="1" applyBorder="1" applyAlignment="1">
      <alignment horizontal="center" vertical="center"/>
    </xf>
    <xf numFmtId="1" fontId="25" fillId="24" borderId="22" xfId="41" applyNumberFormat="1" applyFont="1" applyFill="1" applyBorder="1" applyAlignment="1" applyProtection="1">
      <alignment horizontal="center"/>
    </xf>
    <xf numFmtId="1" fontId="25" fillId="24" borderId="64" xfId="41" applyNumberFormat="1" applyFont="1" applyFill="1" applyBorder="1" applyAlignment="1" applyProtection="1">
      <alignment horizontal="center"/>
    </xf>
    <xf numFmtId="1" fontId="26" fillId="24" borderId="217" xfId="41" applyNumberFormat="1" applyFont="1" applyFill="1" applyBorder="1" applyAlignment="1" applyProtection="1">
      <alignment horizontal="center"/>
    </xf>
    <xf numFmtId="1" fontId="28" fillId="36" borderId="131" xfId="40" applyNumberFormat="1" applyFont="1" applyFill="1" applyBorder="1" applyAlignment="1" applyProtection="1">
      <alignment horizontal="center"/>
    </xf>
    <xf numFmtId="0" fontId="28" fillId="0" borderId="284" xfId="39" applyNumberFormat="1" applyFont="1" applyBorder="1" applyAlignment="1" applyProtection="1">
      <alignment horizontal="center"/>
      <protection locked="0"/>
    </xf>
    <xf numFmtId="0" fontId="28" fillId="24" borderId="293" xfId="40" applyFont="1" applyFill="1" applyBorder="1" applyAlignment="1" applyProtection="1">
      <alignment horizontal="center"/>
    </xf>
    <xf numFmtId="0" fontId="28" fillId="0" borderId="296" xfId="39" applyNumberFormat="1" applyFont="1" applyFill="1" applyBorder="1" applyAlignment="1" applyProtection="1">
      <alignment horizontal="center"/>
      <protection locked="0"/>
    </xf>
    <xf numFmtId="0" fontId="28" fillId="0" borderId="248" xfId="40" applyFont="1" applyFill="1" applyBorder="1" applyAlignment="1" applyProtection="1">
      <alignment horizontal="center" vertical="center"/>
      <protection locked="0"/>
    </xf>
    <xf numFmtId="0" fontId="28" fillId="24" borderId="21" xfId="40" applyFont="1" applyFill="1" applyBorder="1" applyAlignment="1" applyProtection="1">
      <alignment horizontal="center"/>
    </xf>
    <xf numFmtId="0" fontId="28" fillId="0" borderId="43" xfId="40" applyFont="1" applyBorder="1" applyProtection="1">
      <protection locked="0"/>
    </xf>
    <xf numFmtId="0" fontId="28" fillId="0" borderId="291" xfId="39" applyNumberFormat="1" applyFont="1" applyFill="1" applyBorder="1" applyAlignment="1" applyProtection="1">
      <alignment horizontal="center"/>
      <protection locked="0"/>
    </xf>
    <xf numFmtId="0" fontId="28" fillId="0" borderId="299" xfId="39" applyNumberFormat="1" applyFont="1" applyFill="1" applyBorder="1" applyAlignment="1" applyProtection="1">
      <alignment horizontal="center"/>
      <protection locked="0"/>
    </xf>
    <xf numFmtId="0" fontId="28" fillId="0" borderId="96" xfId="39" applyNumberFormat="1" applyFont="1" applyFill="1" applyBorder="1" applyAlignment="1" applyProtection="1">
      <alignment horizontal="center"/>
    </xf>
    <xf numFmtId="1" fontId="28" fillId="25" borderId="198" xfId="40" applyNumberFormat="1" applyFont="1" applyFill="1" applyBorder="1" applyAlignment="1" applyProtection="1">
      <alignment horizontal="center"/>
    </xf>
    <xf numFmtId="1" fontId="28" fillId="26" borderId="308" xfId="40" applyNumberFormat="1" applyFont="1" applyFill="1" applyBorder="1" applyAlignment="1" applyProtection="1">
      <alignment horizontal="center" vertical="center" shrinkToFit="1"/>
    </xf>
    <xf numFmtId="0" fontId="14" fillId="0" borderId="291" xfId="40" applyFont="1" applyBorder="1"/>
    <xf numFmtId="1" fontId="28" fillId="26" borderId="290" xfId="40" applyNumberFormat="1" applyFont="1" applyFill="1" applyBorder="1" applyAlignment="1" applyProtection="1">
      <alignment horizontal="center"/>
    </xf>
    <xf numFmtId="1" fontId="28" fillId="36" borderId="162" xfId="40" applyNumberFormat="1" applyFont="1" applyFill="1" applyBorder="1" applyAlignment="1" applyProtection="1">
      <alignment horizontal="center"/>
    </xf>
    <xf numFmtId="0" fontId="28" fillId="0" borderId="96" xfId="39" applyNumberFormat="1" applyFont="1" applyFill="1" applyBorder="1" applyAlignment="1" applyProtection="1">
      <alignment horizontal="center"/>
      <protection locked="0"/>
    </xf>
    <xf numFmtId="0" fontId="28" fillId="0" borderId="301" xfId="40" applyFont="1" applyFill="1" applyBorder="1" applyAlignment="1" applyProtection="1">
      <protection locked="0"/>
    </xf>
    <xf numFmtId="0" fontId="28" fillId="0" borderId="301" xfId="0" applyFont="1" applyFill="1" applyBorder="1" applyAlignment="1" applyProtection="1">
      <alignment vertical="center" shrinkToFit="1"/>
      <protection locked="0"/>
    </xf>
    <xf numFmtId="0" fontId="28" fillId="0" borderId="301" xfId="40" applyFont="1" applyFill="1" applyBorder="1" applyAlignment="1" applyProtection="1">
      <alignment horizontal="left"/>
      <protection locked="0"/>
    </xf>
    <xf numFmtId="0" fontId="28" fillId="0" borderId="186" xfId="0" applyFont="1" applyFill="1" applyBorder="1" applyAlignment="1" applyProtection="1">
      <alignment vertical="center" shrinkToFit="1"/>
      <protection locked="0"/>
    </xf>
    <xf numFmtId="0" fontId="45" fillId="0" borderId="301" xfId="0" applyFont="1" applyFill="1" applyBorder="1" applyAlignment="1" applyProtection="1">
      <alignment vertical="center" shrinkToFit="1"/>
      <protection locked="0"/>
    </xf>
    <xf numFmtId="0" fontId="30" fillId="26" borderId="310" xfId="40" applyFont="1" applyFill="1" applyBorder="1" applyAlignment="1" applyProtection="1">
      <alignment horizontal="center"/>
    </xf>
    <xf numFmtId="0" fontId="30" fillId="34" borderId="45" xfId="41" applyFont="1" applyFill="1" applyBorder="1" applyAlignment="1" applyProtection="1">
      <alignment horizontal="center"/>
    </xf>
    <xf numFmtId="0" fontId="28" fillId="0" borderId="36" xfId="40" applyFont="1" applyFill="1" applyBorder="1" applyAlignment="1" applyProtection="1">
      <protection locked="0"/>
    </xf>
    <xf numFmtId="0" fontId="28" fillId="0" borderId="301" xfId="41" applyFont="1" applyBorder="1" applyProtection="1">
      <protection locked="0"/>
    </xf>
    <xf numFmtId="1" fontId="28" fillId="25" borderId="285" xfId="40" applyNumberFormat="1" applyFont="1" applyFill="1" applyBorder="1" applyAlignment="1" applyProtection="1">
      <alignment horizontal="center"/>
    </xf>
    <xf numFmtId="1" fontId="28" fillId="26" borderId="311" xfId="40" applyNumberFormat="1" applyFont="1" applyFill="1" applyBorder="1" applyAlignment="1" applyProtection="1">
      <alignment horizontal="center"/>
    </xf>
    <xf numFmtId="1" fontId="30" fillId="24" borderId="57" xfId="40" applyNumberFormat="1" applyFont="1" applyFill="1" applyBorder="1" applyAlignment="1" applyProtection="1">
      <alignment horizontal="center" vertical="center"/>
    </xf>
    <xf numFmtId="1" fontId="28" fillId="26" borderId="296" xfId="40" applyNumberFormat="1" applyFont="1" applyFill="1" applyBorder="1" applyAlignment="1">
      <alignment horizontal="center"/>
    </xf>
    <xf numFmtId="1" fontId="28" fillId="26" borderId="297" xfId="40" applyNumberFormat="1" applyFont="1" applyFill="1" applyBorder="1" applyAlignment="1">
      <alignment horizontal="center"/>
    </xf>
    <xf numFmtId="0" fontId="28" fillId="0" borderId="296" xfId="39" applyFont="1" applyBorder="1" applyAlignment="1" applyProtection="1">
      <alignment horizontal="center"/>
      <protection locked="0"/>
    </xf>
    <xf numFmtId="0" fontId="28" fillId="0" borderId="299" xfId="39" applyFont="1" applyBorder="1" applyAlignment="1" applyProtection="1">
      <alignment horizontal="center"/>
      <protection locked="0"/>
    </xf>
    <xf numFmtId="0" fontId="28" fillId="0" borderId="298" xfId="39" applyFont="1" applyBorder="1" applyAlignment="1" applyProtection="1">
      <alignment horizontal="center"/>
      <protection locked="0"/>
    </xf>
    <xf numFmtId="1" fontId="28" fillId="25" borderId="284" xfId="40" applyNumberFormat="1" applyFont="1" applyFill="1" applyBorder="1" applyAlignment="1" applyProtection="1">
      <alignment horizontal="center"/>
    </xf>
    <xf numFmtId="0" fontId="28" fillId="0" borderId="312" xfId="40" applyFont="1" applyFill="1" applyBorder="1"/>
    <xf numFmtId="0" fontId="28" fillId="0" borderId="285" xfId="39" applyFont="1" applyFill="1" applyBorder="1" applyAlignment="1" applyProtection="1">
      <alignment horizontal="center"/>
      <protection locked="0"/>
    </xf>
    <xf numFmtId="0" fontId="28" fillId="0" borderId="287" xfId="39" applyFont="1" applyFill="1" applyBorder="1" applyAlignment="1" applyProtection="1">
      <alignment horizontal="center"/>
      <protection locked="0"/>
    </xf>
    <xf numFmtId="0" fontId="28" fillId="0" borderId="286" xfId="39" applyFont="1" applyFill="1" applyBorder="1" applyAlignment="1" applyProtection="1">
      <alignment horizontal="center"/>
      <protection locked="0"/>
    </xf>
    <xf numFmtId="1" fontId="28" fillId="25" borderId="307" xfId="40" applyNumberFormat="1" applyFont="1" applyFill="1" applyBorder="1" applyAlignment="1" applyProtection="1">
      <alignment horizontal="center"/>
    </xf>
    <xf numFmtId="0" fontId="28" fillId="0" borderId="292" xfId="39" applyNumberFormat="1" applyFont="1" applyFill="1" applyBorder="1" applyAlignment="1" applyProtection="1">
      <alignment horizontal="center"/>
      <protection locked="0"/>
    </xf>
    <xf numFmtId="0" fontId="28" fillId="0" borderId="291" xfId="40" applyFont="1" applyFill="1" applyBorder="1"/>
    <xf numFmtId="1" fontId="30" fillId="24" borderId="17" xfId="41" applyNumberFormat="1" applyFont="1" applyFill="1" applyBorder="1" applyAlignment="1" applyProtection="1">
      <alignment horizontal="center"/>
    </xf>
    <xf numFmtId="0" fontId="29" fillId="0" borderId="301" xfId="40" applyFont="1" applyFill="1" applyBorder="1" applyAlignment="1" applyProtection="1">
      <alignment horizontal="center"/>
      <protection locked="0"/>
    </xf>
    <xf numFmtId="1" fontId="28" fillId="0" borderId="291" xfId="40" applyNumberFormat="1" applyFont="1" applyFill="1" applyBorder="1" applyAlignment="1" applyProtection="1">
      <alignment horizontal="center"/>
      <protection locked="0"/>
    </xf>
    <xf numFmtId="1" fontId="28" fillId="0" borderId="313" xfId="40" applyNumberFormat="1" applyFont="1" applyFill="1" applyBorder="1" applyAlignment="1" applyProtection="1">
      <alignment horizontal="center"/>
      <protection locked="0"/>
    </xf>
    <xf numFmtId="1" fontId="28" fillId="0" borderId="290" xfId="40" applyNumberFormat="1" applyFont="1" applyFill="1" applyBorder="1" applyAlignment="1" applyProtection="1">
      <alignment horizontal="center"/>
      <protection locked="0"/>
    </xf>
    <xf numFmtId="1" fontId="28" fillId="0" borderId="301" xfId="40" applyNumberFormat="1" applyFont="1" applyFill="1" applyBorder="1" applyAlignment="1" applyProtection="1">
      <alignment horizontal="center"/>
      <protection locked="0"/>
    </xf>
    <xf numFmtId="1" fontId="28" fillId="26" borderId="316" xfId="40" applyNumberFormat="1" applyFont="1" applyFill="1" applyBorder="1" applyAlignment="1" applyProtection="1">
      <alignment horizontal="center"/>
    </xf>
    <xf numFmtId="1" fontId="28" fillId="26" borderId="317" xfId="40" applyNumberFormat="1" applyFont="1" applyFill="1" applyBorder="1" applyAlignment="1" applyProtection="1">
      <alignment horizontal="center"/>
    </xf>
    <xf numFmtId="1" fontId="28" fillId="0" borderId="318" xfId="40" applyNumberFormat="1" applyFont="1" applyFill="1" applyBorder="1" applyAlignment="1" applyProtection="1">
      <alignment horizontal="center"/>
      <protection locked="0"/>
    </xf>
    <xf numFmtId="1" fontId="30" fillId="24" borderId="55" xfId="41" applyNumberFormat="1" applyFont="1" applyFill="1" applyBorder="1" applyAlignment="1" applyProtection="1">
      <alignment horizontal="center" vertical="center"/>
    </xf>
    <xf numFmtId="0" fontId="28" fillId="0" borderId="319" xfId="40" applyFont="1" applyFill="1" applyBorder="1"/>
    <xf numFmtId="0" fontId="28" fillId="0" borderId="292" xfId="39" applyFont="1" applyFill="1" applyBorder="1" applyAlignment="1" applyProtection="1">
      <alignment horizontal="center"/>
      <protection locked="0"/>
    </xf>
    <xf numFmtId="1" fontId="28" fillId="25" borderId="296" xfId="40" applyNumberFormat="1" applyFont="1" applyFill="1" applyBorder="1" applyAlignment="1" applyProtection="1">
      <alignment horizontal="center"/>
    </xf>
    <xf numFmtId="1" fontId="28" fillId="25" borderId="290" xfId="40" applyNumberFormat="1" applyFont="1" applyFill="1" applyBorder="1" applyAlignment="1" applyProtection="1">
      <alignment horizontal="center"/>
    </xf>
    <xf numFmtId="1" fontId="28" fillId="25" borderId="162" xfId="40" applyNumberFormat="1" applyFont="1" applyFill="1" applyBorder="1" applyAlignment="1" applyProtection="1">
      <alignment horizontal="center"/>
    </xf>
    <xf numFmtId="1" fontId="28" fillId="26" borderId="320" xfId="40" applyNumberFormat="1" applyFont="1" applyFill="1" applyBorder="1" applyAlignment="1" applyProtection="1">
      <alignment horizontal="center"/>
    </xf>
    <xf numFmtId="1" fontId="28" fillId="26" borderId="321" xfId="40" applyNumberFormat="1" applyFont="1" applyFill="1" applyBorder="1" applyAlignment="1" applyProtection="1">
      <alignment horizontal="center"/>
    </xf>
    <xf numFmtId="0" fontId="28" fillId="0" borderId="95" xfId="39" applyNumberFormat="1" applyFont="1" applyBorder="1" applyAlignment="1" applyProtection="1">
      <alignment horizontal="center"/>
      <protection locked="0"/>
    </xf>
    <xf numFmtId="1" fontId="28" fillId="26" borderId="323" xfId="40" applyNumberFormat="1" applyFont="1" applyFill="1" applyBorder="1" applyAlignment="1">
      <alignment horizontal="center"/>
    </xf>
    <xf numFmtId="0" fontId="28" fillId="0" borderId="324" xfId="39" applyFont="1" applyBorder="1" applyAlignment="1" applyProtection="1">
      <alignment horizontal="center"/>
      <protection locked="0"/>
    </xf>
    <xf numFmtId="0" fontId="28" fillId="0" borderId="78" xfId="39" applyFont="1" applyBorder="1" applyAlignment="1" applyProtection="1">
      <alignment horizontal="center"/>
      <protection locked="0"/>
    </xf>
    <xf numFmtId="1" fontId="28" fillId="26" borderId="324" xfId="40" applyNumberFormat="1" applyFont="1" applyFill="1" applyBorder="1" applyAlignment="1">
      <alignment horizontal="center"/>
    </xf>
    <xf numFmtId="0" fontId="28" fillId="0" borderId="325" xfId="39" applyFont="1" applyBorder="1" applyAlignment="1" applyProtection="1">
      <alignment horizontal="center"/>
      <protection locked="0"/>
    </xf>
    <xf numFmtId="1" fontId="28" fillId="25" borderId="321" xfId="40" applyNumberFormat="1" applyFont="1" applyFill="1" applyBorder="1" applyAlignment="1" applyProtection="1">
      <alignment horizontal="center"/>
    </xf>
    <xf numFmtId="1" fontId="28" fillId="25" borderId="322" xfId="40" applyNumberFormat="1" applyFont="1" applyFill="1" applyBorder="1" applyAlignment="1" applyProtection="1">
      <alignment horizontal="center"/>
    </xf>
    <xf numFmtId="1" fontId="28" fillId="25" borderId="11" xfId="40" applyNumberFormat="1" applyFont="1" applyFill="1" applyBorder="1" applyAlignment="1" applyProtection="1">
      <alignment horizontal="center"/>
    </xf>
    <xf numFmtId="0" fontId="28" fillId="0" borderId="326" xfId="39" applyNumberFormat="1" applyFont="1" applyBorder="1" applyAlignment="1" applyProtection="1">
      <alignment horizontal="center"/>
      <protection locked="0"/>
    </xf>
    <xf numFmtId="1" fontId="28" fillId="26" borderId="328" xfId="40" applyNumberFormat="1" applyFont="1" applyFill="1" applyBorder="1" applyAlignment="1" applyProtection="1">
      <alignment horizontal="center"/>
    </xf>
    <xf numFmtId="1" fontId="28" fillId="26" borderId="329" xfId="40" applyNumberFormat="1" applyFont="1" applyFill="1" applyBorder="1" applyAlignment="1" applyProtection="1">
      <alignment horizontal="center"/>
    </xf>
    <xf numFmtId="1" fontId="28" fillId="26" borderId="330" xfId="40" applyNumberFormat="1" applyFont="1" applyFill="1" applyBorder="1" applyAlignment="1" applyProtection="1">
      <alignment horizontal="center"/>
    </xf>
    <xf numFmtId="1" fontId="28" fillId="26" borderId="331" xfId="40" applyNumberFormat="1" applyFont="1" applyFill="1" applyBorder="1" applyAlignment="1" applyProtection="1">
      <alignment horizontal="center"/>
    </xf>
    <xf numFmtId="0" fontId="28" fillId="0" borderId="131" xfId="39" applyNumberFormat="1" applyFont="1" applyBorder="1" applyAlignment="1" applyProtection="1">
      <alignment horizontal="center"/>
      <protection locked="0"/>
    </xf>
    <xf numFmtId="0" fontId="28" fillId="0" borderId="332" xfId="39" applyNumberFormat="1" applyFont="1" applyBorder="1" applyAlignment="1" applyProtection="1">
      <alignment horizontal="center"/>
      <protection locked="0"/>
    </xf>
    <xf numFmtId="0" fontId="28" fillId="0" borderId="339" xfId="39" applyNumberFormat="1" applyFont="1" applyBorder="1" applyAlignment="1" applyProtection="1">
      <alignment horizontal="center"/>
      <protection locked="0"/>
    </xf>
    <xf numFmtId="0" fontId="28" fillId="0" borderId="219" xfId="39" applyNumberFormat="1" applyFont="1" applyBorder="1" applyAlignment="1" applyProtection="1">
      <alignment horizontal="center"/>
      <protection locked="0"/>
    </xf>
    <xf numFmtId="0" fontId="28" fillId="0" borderId="341" xfId="39" applyNumberFormat="1" applyFont="1" applyBorder="1" applyAlignment="1" applyProtection="1">
      <alignment horizontal="center"/>
      <protection locked="0"/>
    </xf>
    <xf numFmtId="0" fontId="28" fillId="0" borderId="339" xfId="39" applyFont="1" applyFill="1" applyBorder="1" applyAlignment="1" applyProtection="1">
      <alignment horizontal="center"/>
      <protection locked="0"/>
    </xf>
    <xf numFmtId="0" fontId="28" fillId="0" borderId="339" xfId="39" applyNumberFormat="1" applyFont="1" applyFill="1" applyBorder="1" applyAlignment="1" applyProtection="1">
      <alignment horizontal="center"/>
      <protection locked="0"/>
    </xf>
    <xf numFmtId="0" fontId="30" fillId="24" borderId="48" xfId="41" applyFont="1" applyFill="1" applyBorder="1" applyAlignment="1" applyProtection="1">
      <alignment horizontal="center"/>
    </xf>
    <xf numFmtId="0" fontId="14" fillId="0" borderId="43" xfId="40" applyFont="1" applyBorder="1"/>
    <xf numFmtId="0" fontId="34" fillId="0" borderId="309" xfId="40" applyFont="1" applyBorder="1"/>
    <xf numFmtId="0" fontId="25" fillId="41" borderId="10" xfId="40" applyFont="1" applyFill="1" applyBorder="1"/>
    <xf numFmtId="0" fontId="56" fillId="0" borderId="41" xfId="41" applyFont="1" applyFill="1" applyBorder="1" applyAlignment="1" applyProtection="1">
      <alignment horizontal="center" vertical="center"/>
      <protection locked="0"/>
    </xf>
    <xf numFmtId="0" fontId="56" fillId="24" borderId="291" xfId="40" applyFont="1" applyFill="1" applyBorder="1" applyAlignment="1">
      <alignment horizontal="center"/>
    </xf>
    <xf numFmtId="0" fontId="14" fillId="0" borderId="12" xfId="0" applyFont="1" applyFill="1" applyBorder="1"/>
    <xf numFmtId="0" fontId="14" fillId="40" borderId="21" xfId="40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56" fillId="25" borderId="291" xfId="40" applyFont="1" applyFill="1" applyBorder="1" applyAlignment="1">
      <alignment horizontal="center"/>
    </xf>
    <xf numFmtId="0" fontId="14" fillId="40" borderId="21" xfId="40" applyFont="1" applyFill="1" applyBorder="1" applyAlignment="1">
      <alignment horizontal="center" vertical="center"/>
    </xf>
    <xf numFmtId="0" fontId="56" fillId="0" borderId="41" xfId="41" applyFont="1" applyBorder="1" applyAlignment="1" applyProtection="1">
      <alignment horizontal="center" vertical="center"/>
      <protection locked="0"/>
    </xf>
    <xf numFmtId="0" fontId="14" fillId="0" borderId="301" xfId="0" applyFont="1" applyFill="1" applyBorder="1" applyAlignment="1">
      <alignment wrapText="1"/>
    </xf>
    <xf numFmtId="0" fontId="56" fillId="0" borderId="248" xfId="41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>
      <alignment wrapText="1"/>
    </xf>
    <xf numFmtId="0" fontId="14" fillId="0" borderId="291" xfId="0" applyFont="1" applyFill="1" applyBorder="1"/>
    <xf numFmtId="0" fontId="14" fillId="0" borderId="290" xfId="0" applyFont="1" applyFill="1" applyBorder="1"/>
    <xf numFmtId="0" fontId="57" fillId="0" borderId="291" xfId="0" applyFont="1" applyFill="1" applyBorder="1"/>
    <xf numFmtId="0" fontId="14" fillId="0" borderId="291" xfId="0" applyFont="1" applyFill="1" applyBorder="1" applyAlignment="1">
      <alignment horizontal="left"/>
    </xf>
    <xf numFmtId="0" fontId="0" fillId="0" borderId="291" xfId="0" applyBorder="1"/>
    <xf numFmtId="1" fontId="28" fillId="26" borderId="333" xfId="40" applyNumberFormat="1" applyFont="1" applyFill="1" applyBorder="1" applyAlignment="1" applyProtection="1">
      <alignment horizontal="center" vertical="center" shrinkToFit="1"/>
    </xf>
    <xf numFmtId="0" fontId="28" fillId="0" borderId="291" xfId="41" applyFont="1" applyFill="1" applyBorder="1"/>
    <xf numFmtId="0" fontId="55" fillId="0" borderId="0" xfId="0" applyFont="1"/>
    <xf numFmtId="0" fontId="33" fillId="24" borderId="342" xfId="41" applyFont="1" applyFill="1" applyBorder="1" applyAlignment="1" applyProtection="1">
      <alignment horizontal="left"/>
    </xf>
    <xf numFmtId="0" fontId="33" fillId="24" borderId="243" xfId="41" applyFont="1" applyFill="1" applyBorder="1" applyProtection="1"/>
    <xf numFmtId="0" fontId="33" fillId="0" borderId="291" xfId="40" applyFont="1" applyFill="1" applyBorder="1" applyAlignment="1" applyProtection="1">
      <alignment horizontal="left"/>
    </xf>
    <xf numFmtId="0" fontId="53" fillId="0" borderId="54" xfId="46" applyFont="1" applyFill="1" applyBorder="1" applyAlignment="1">
      <alignment horizontal="center"/>
    </xf>
    <xf numFmtId="0" fontId="14" fillId="35" borderId="156" xfId="0" applyFont="1" applyFill="1" applyBorder="1" applyAlignment="1">
      <alignment vertical="center" wrapText="1"/>
    </xf>
    <xf numFmtId="0" fontId="14" fillId="35" borderId="269" xfId="0" applyFont="1" applyFill="1" applyBorder="1" applyAlignment="1">
      <alignment vertical="center" wrapText="1"/>
    </xf>
    <xf numFmtId="0" fontId="14" fillId="35" borderId="271" xfId="0" applyFont="1" applyFill="1" applyBorder="1" applyAlignment="1">
      <alignment vertical="center" wrapText="1"/>
    </xf>
    <xf numFmtId="0" fontId="14" fillId="35" borderId="63" xfId="0" applyFont="1" applyFill="1" applyBorder="1" applyAlignment="1">
      <alignment vertical="center" wrapText="1"/>
    </xf>
    <xf numFmtId="0" fontId="14" fillId="35" borderId="70" xfId="0" applyFont="1" applyFill="1" applyBorder="1" applyAlignment="1">
      <alignment vertical="center" wrapText="1"/>
    </xf>
    <xf numFmtId="0" fontId="14" fillId="35" borderId="79" xfId="0" applyFont="1" applyFill="1" applyBorder="1" applyAlignment="1">
      <alignment vertical="center" wrapText="1"/>
    </xf>
    <xf numFmtId="0" fontId="14" fillId="35" borderId="32" xfId="0" applyFont="1" applyFill="1" applyBorder="1" applyAlignment="1">
      <alignment vertical="center" wrapText="1"/>
    </xf>
    <xf numFmtId="0" fontId="14" fillId="35" borderId="291" xfId="0" applyFont="1" applyFill="1" applyBorder="1" applyAlignment="1">
      <alignment vertical="top" wrapText="1"/>
    </xf>
    <xf numFmtId="0" fontId="14" fillId="35" borderId="71" xfId="0" applyFont="1" applyFill="1" applyBorder="1" applyAlignment="1">
      <alignment vertical="center" wrapText="1"/>
    </xf>
    <xf numFmtId="0" fontId="14" fillId="35" borderId="54" xfId="0" applyFont="1" applyFill="1" applyBorder="1" applyAlignment="1">
      <alignment vertical="center" wrapText="1"/>
    </xf>
    <xf numFmtId="0" fontId="14" fillId="35" borderId="62" xfId="0" applyFont="1" applyFill="1" applyBorder="1" applyAlignment="1">
      <alignment vertical="center" wrapText="1"/>
    </xf>
    <xf numFmtId="0" fontId="14" fillId="35" borderId="63" xfId="0" applyFont="1" applyFill="1" applyBorder="1" applyAlignment="1">
      <alignment horizontal="justify" vertical="center" wrapText="1"/>
    </xf>
    <xf numFmtId="0" fontId="14" fillId="35" borderId="71" xfId="0" applyFont="1" applyFill="1" applyBorder="1" applyAlignment="1">
      <alignment vertical="center" wrapText="1"/>
    </xf>
    <xf numFmtId="1" fontId="28" fillId="26" borderId="11" xfId="40" applyNumberFormat="1" applyFont="1" applyFill="1" applyBorder="1" applyAlignment="1" applyProtection="1">
      <alignment horizontal="center"/>
    </xf>
    <xf numFmtId="1" fontId="28" fillId="26" borderId="10" xfId="40" applyNumberFormat="1" applyFont="1" applyFill="1" applyBorder="1" applyAlignment="1" applyProtection="1">
      <alignment horizontal="center"/>
    </xf>
    <xf numFmtId="0" fontId="28" fillId="26" borderId="121" xfId="40" applyFont="1" applyFill="1" applyBorder="1" applyAlignment="1" applyProtection="1">
      <alignment horizontal="center"/>
    </xf>
    <xf numFmtId="0" fontId="32" fillId="26" borderId="262" xfId="40" applyFont="1" applyFill="1" applyBorder="1" applyAlignment="1" applyProtection="1">
      <alignment horizontal="center"/>
    </xf>
    <xf numFmtId="0" fontId="28" fillId="26" borderId="0" xfId="40" applyFont="1" applyFill="1" applyBorder="1" applyAlignment="1" applyProtection="1">
      <alignment horizontal="center"/>
    </xf>
    <xf numFmtId="0" fontId="28" fillId="0" borderId="79" xfId="40" applyFont="1" applyBorder="1" applyProtection="1">
      <protection locked="0"/>
    </xf>
    <xf numFmtId="0" fontId="28" fillId="0" borderId="78" xfId="40" applyFont="1" applyBorder="1" applyProtection="1">
      <protection locked="0"/>
    </xf>
    <xf numFmtId="0" fontId="28" fillId="0" borderId="10" xfId="40" applyFont="1" applyFill="1" applyBorder="1"/>
    <xf numFmtId="0" fontId="14" fillId="0" borderId="10" xfId="40" applyFont="1" applyFill="1" applyBorder="1"/>
    <xf numFmtId="0" fontId="28" fillId="24" borderId="290" xfId="40" applyFont="1" applyFill="1" applyBorder="1" applyAlignment="1" applyProtection="1">
      <alignment horizontal="center"/>
    </xf>
    <xf numFmtId="0" fontId="28" fillId="0" borderId="86" xfId="40" applyFont="1" applyFill="1" applyBorder="1" applyAlignment="1" applyProtection="1">
      <protection locked="0"/>
    </xf>
    <xf numFmtId="0" fontId="14" fillId="24" borderId="290" xfId="40" applyFont="1" applyFill="1" applyBorder="1" applyAlignment="1">
      <alignment horizontal="center"/>
    </xf>
    <xf numFmtId="0" fontId="54" fillId="27" borderId="343" xfId="40" applyFont="1" applyFill="1" applyBorder="1" applyProtection="1">
      <protection locked="0"/>
    </xf>
    <xf numFmtId="1" fontId="14" fillId="28" borderId="284" xfId="40" applyNumberFormat="1" applyFont="1" applyFill="1" applyBorder="1" applyAlignment="1">
      <alignment horizontal="center"/>
    </xf>
    <xf numFmtId="0" fontId="14" fillId="27" borderId="284" xfId="40" applyFont="1" applyFill="1" applyBorder="1" applyAlignment="1" applyProtection="1">
      <alignment horizontal="center"/>
      <protection locked="0"/>
    </xf>
    <xf numFmtId="0" fontId="14" fillId="27" borderId="333" xfId="40" applyFont="1" applyFill="1" applyBorder="1" applyAlignment="1" applyProtection="1">
      <alignment horizontal="center"/>
      <protection locked="0"/>
    </xf>
    <xf numFmtId="1" fontId="54" fillId="28" borderId="284" xfId="40" applyNumberFormat="1" applyFont="1" applyFill="1" applyBorder="1" applyAlignment="1">
      <alignment horizontal="center"/>
    </xf>
    <xf numFmtId="0" fontId="54" fillId="27" borderId="284" xfId="40" applyFont="1" applyFill="1" applyBorder="1" applyAlignment="1" applyProtection="1">
      <alignment horizontal="center"/>
      <protection locked="0"/>
    </xf>
    <xf numFmtId="0" fontId="54" fillId="27" borderId="344" xfId="40" applyFont="1" applyFill="1" applyBorder="1" applyAlignment="1" applyProtection="1">
      <alignment horizontal="center"/>
      <protection locked="0"/>
    </xf>
    <xf numFmtId="1" fontId="14" fillId="26" borderId="284" xfId="40" applyNumberFormat="1" applyFont="1" applyFill="1" applyBorder="1" applyAlignment="1">
      <alignment horizontal="center"/>
    </xf>
    <xf numFmtId="1" fontId="14" fillId="26" borderId="285" xfId="40" applyNumberFormat="1" applyFont="1" applyFill="1" applyBorder="1" applyAlignment="1">
      <alignment horizontal="center"/>
    </xf>
    <xf numFmtId="1" fontId="14" fillId="26" borderId="289" xfId="40" applyNumberFormat="1" applyFont="1" applyFill="1" applyBorder="1" applyAlignment="1">
      <alignment horizontal="center" vertical="center" shrinkToFit="1"/>
    </xf>
    <xf numFmtId="0" fontId="54" fillId="0" borderId="290" xfId="40" applyFont="1" applyBorder="1"/>
    <xf numFmtId="0" fontId="54" fillId="0" borderId="291" xfId="40" applyFont="1" applyBorder="1"/>
    <xf numFmtId="0" fontId="14" fillId="24" borderId="291" xfId="40" applyFont="1" applyFill="1" applyBorder="1" applyAlignment="1">
      <alignment horizontal="center"/>
    </xf>
    <xf numFmtId="0" fontId="54" fillId="27" borderId="12" xfId="40" applyFont="1" applyFill="1" applyBorder="1" applyProtection="1">
      <protection locked="0"/>
    </xf>
    <xf numFmtId="0" fontId="14" fillId="27" borderId="284" xfId="39" applyFont="1" applyFill="1" applyBorder="1" applyAlignment="1" applyProtection="1">
      <alignment horizontal="center"/>
      <protection locked="0"/>
    </xf>
    <xf numFmtId="0" fontId="54" fillId="27" borderId="284" xfId="39" applyFont="1" applyFill="1" applyBorder="1" applyAlignment="1" applyProtection="1">
      <alignment horizontal="center"/>
      <protection locked="0"/>
    </xf>
    <xf numFmtId="0" fontId="54" fillId="0" borderId="285" xfId="39" applyFont="1" applyBorder="1" applyAlignment="1" applyProtection="1">
      <alignment horizontal="center"/>
      <protection locked="0"/>
    </xf>
    <xf numFmtId="1" fontId="54" fillId="26" borderId="284" xfId="40" applyNumberFormat="1" applyFont="1" applyFill="1" applyBorder="1" applyAlignment="1">
      <alignment horizontal="center"/>
    </xf>
    <xf numFmtId="0" fontId="54" fillId="0" borderId="292" xfId="39" applyFont="1" applyBorder="1" applyAlignment="1" applyProtection="1">
      <alignment horizontal="center"/>
      <protection locked="0"/>
    </xf>
    <xf numFmtId="0" fontId="54" fillId="0" borderId="291" xfId="40" applyFont="1" applyFill="1" applyBorder="1"/>
    <xf numFmtId="0" fontId="54" fillId="27" borderId="12" xfId="0" applyFont="1" applyFill="1" applyBorder="1"/>
    <xf numFmtId="0" fontId="54" fillId="0" borderId="287" xfId="39" applyFont="1" applyBorder="1" applyAlignment="1" applyProtection="1">
      <alignment horizontal="center"/>
      <protection locked="0"/>
    </xf>
    <xf numFmtId="1" fontId="54" fillId="28" borderId="307" xfId="40" applyNumberFormat="1" applyFont="1" applyFill="1" applyBorder="1" applyAlignment="1">
      <alignment horizontal="center"/>
    </xf>
    <xf numFmtId="0" fontId="54" fillId="27" borderId="288" xfId="40" applyFont="1" applyFill="1" applyBorder="1" applyAlignment="1" applyProtection="1">
      <alignment horizontal="center"/>
      <protection locked="0"/>
    </xf>
    <xf numFmtId="1" fontId="54" fillId="28" borderId="285" xfId="40" applyNumberFormat="1" applyFont="1" applyFill="1" applyBorder="1" applyAlignment="1">
      <alignment horizontal="center"/>
    </xf>
    <xf numFmtId="1" fontId="54" fillId="26" borderId="307" xfId="40" applyNumberFormat="1" applyFont="1" applyFill="1" applyBorder="1" applyAlignment="1">
      <alignment horizontal="center"/>
    </xf>
    <xf numFmtId="0" fontId="14" fillId="0" borderId="0" xfId="0" applyFont="1"/>
    <xf numFmtId="1" fontId="54" fillId="28" borderId="345" xfId="40" applyNumberFormat="1" applyFont="1" applyFill="1" applyBorder="1" applyAlignment="1">
      <alignment horizontal="center"/>
    </xf>
    <xf numFmtId="1" fontId="54" fillId="28" borderId="11" xfId="40" applyNumberFormat="1" applyFont="1" applyFill="1" applyBorder="1" applyAlignment="1">
      <alignment horizontal="center"/>
    </xf>
    <xf numFmtId="1" fontId="14" fillId="28" borderId="307" xfId="40" applyNumberFormat="1" applyFont="1" applyFill="1" applyBorder="1" applyAlignment="1">
      <alignment horizontal="center"/>
    </xf>
    <xf numFmtId="1" fontId="54" fillId="28" borderId="198" xfId="40" applyNumberFormat="1" applyFont="1" applyFill="1" applyBorder="1" applyAlignment="1">
      <alignment horizontal="center"/>
    </xf>
    <xf numFmtId="0" fontId="54" fillId="0" borderId="288" xfId="39" applyFont="1" applyBorder="1" applyAlignment="1" applyProtection="1">
      <alignment horizontal="center"/>
      <protection locked="0"/>
    </xf>
    <xf numFmtId="1" fontId="54" fillId="26" borderId="285" xfId="40" applyNumberFormat="1" applyFont="1" applyFill="1" applyBorder="1" applyAlignment="1">
      <alignment horizontal="center"/>
    </xf>
    <xf numFmtId="0" fontId="28" fillId="0" borderId="303" xfId="40" applyFont="1" applyFill="1" applyBorder="1" applyAlignment="1" applyProtection="1">
      <alignment horizontal="center" vertical="center"/>
      <protection locked="0"/>
    </xf>
    <xf numFmtId="0" fontId="28" fillId="0" borderId="291" xfId="40" applyFont="1" applyFill="1" applyBorder="1" applyAlignment="1" applyProtection="1">
      <alignment horizontal="center" vertical="center"/>
      <protection locked="0"/>
    </xf>
    <xf numFmtId="0" fontId="3" fillId="0" borderId="295" xfId="40" applyFont="1" applyFill="1" applyBorder="1" applyAlignment="1" applyProtection="1">
      <protection locked="0"/>
    </xf>
    <xf numFmtId="0" fontId="28" fillId="0" borderId="291" xfId="40" applyFont="1" applyFill="1" applyBorder="1" applyAlignment="1" applyProtection="1">
      <protection locked="0"/>
    </xf>
    <xf numFmtId="0" fontId="28" fillId="0" borderId="40" xfId="0" applyFont="1" applyFill="1" applyBorder="1" applyAlignment="1" applyProtection="1">
      <alignment vertical="center" shrinkToFit="1"/>
      <protection locked="0"/>
    </xf>
    <xf numFmtId="0" fontId="28" fillId="0" borderId="187" xfId="0" applyFont="1" applyFill="1" applyBorder="1" applyAlignment="1" applyProtection="1">
      <alignment vertical="center" wrapText="1" shrinkToFit="1"/>
      <protection locked="0"/>
    </xf>
    <xf numFmtId="0" fontId="49" fillId="0" borderId="195" xfId="40" applyFont="1" applyBorder="1"/>
    <xf numFmtId="1" fontId="28" fillId="0" borderId="114" xfId="39" applyNumberFormat="1" applyFont="1" applyBorder="1" applyAlignment="1" applyProtection="1">
      <alignment horizontal="center"/>
      <protection locked="0"/>
    </xf>
    <xf numFmtId="1" fontId="28" fillId="0" borderId="99" xfId="39" applyNumberFormat="1" applyFont="1" applyBorder="1" applyAlignment="1" applyProtection="1">
      <alignment horizontal="center"/>
      <protection locked="0"/>
    </xf>
    <xf numFmtId="0" fontId="45" fillId="0" borderId="10" xfId="40" applyFont="1" applyBorder="1"/>
    <xf numFmtId="0" fontId="28" fillId="26" borderId="132" xfId="40" applyFont="1" applyFill="1" applyBorder="1" applyProtection="1"/>
    <xf numFmtId="0" fontId="28" fillId="26" borderId="191" xfId="40" applyFont="1" applyFill="1" applyBorder="1" applyProtection="1"/>
    <xf numFmtId="0" fontId="28" fillId="0" borderId="82" xfId="41" applyFont="1" applyFill="1" applyBorder="1" applyAlignment="1" applyProtection="1">
      <alignment horizontal="center" vertical="center"/>
      <protection locked="0"/>
    </xf>
    <xf numFmtId="0" fontId="28" fillId="26" borderId="131" xfId="0" applyFont="1" applyFill="1" applyBorder="1" applyAlignment="1" applyProtection="1">
      <alignment horizontal="center" vertical="center" wrapText="1"/>
    </xf>
    <xf numFmtId="0" fontId="28" fillId="0" borderId="64" xfId="41" applyFont="1" applyFill="1" applyBorder="1" applyAlignment="1" applyProtection="1">
      <alignment horizontal="center"/>
      <protection locked="0"/>
    </xf>
    <xf numFmtId="1" fontId="59" fillId="37" borderId="54" xfId="41" applyNumberFormat="1" applyFont="1" applyFill="1" applyBorder="1" applyAlignment="1" applyProtection="1">
      <alignment horizontal="center"/>
    </xf>
    <xf numFmtId="0" fontId="28" fillId="0" borderId="277" xfId="40" applyFont="1" applyFill="1" applyBorder="1" applyAlignment="1" applyProtection="1">
      <alignment horizontal="center" vertical="center"/>
      <protection locked="0"/>
    </xf>
    <xf numFmtId="0" fontId="14" fillId="0" borderId="276" xfId="40" applyFont="1" applyFill="1" applyBorder="1" applyAlignment="1" applyProtection="1">
      <alignment horizontal="left"/>
      <protection locked="0"/>
    </xf>
    <xf numFmtId="0" fontId="14" fillId="0" borderId="276" xfId="40" applyFont="1" applyFill="1" applyBorder="1" applyProtection="1">
      <protection locked="0"/>
    </xf>
    <xf numFmtId="0" fontId="28" fillId="0" borderId="213" xfId="40" applyFont="1" applyFill="1" applyBorder="1" applyAlignment="1" applyProtection="1">
      <alignment horizontal="left"/>
      <protection locked="0"/>
    </xf>
    <xf numFmtId="0" fontId="14" fillId="0" borderId="12" xfId="40" applyFont="1" applyFill="1" applyBorder="1" applyAlignment="1" applyProtection="1">
      <alignment horizontal="left"/>
      <protection locked="0"/>
    </xf>
    <xf numFmtId="0" fontId="14" fillId="0" borderId="285" xfId="39" applyNumberFormat="1" applyFont="1" applyBorder="1" applyAlignment="1" applyProtection="1">
      <alignment horizontal="center"/>
      <protection locked="0"/>
    </xf>
    <xf numFmtId="0" fontId="14" fillId="0" borderId="287" xfId="39" applyNumberFormat="1" applyFont="1" applyBorder="1" applyAlignment="1" applyProtection="1">
      <alignment horizontal="center"/>
      <protection locked="0"/>
    </xf>
    <xf numFmtId="0" fontId="49" fillId="0" borderId="0" xfId="40" applyFont="1" applyFill="1"/>
    <xf numFmtId="0" fontId="49" fillId="0" borderId="159" xfId="40" applyFont="1" applyFill="1" applyBorder="1"/>
    <xf numFmtId="0" fontId="28" fillId="0" borderId="288" xfId="39" applyNumberFormat="1" applyFont="1" applyFill="1" applyBorder="1" applyAlignment="1" applyProtection="1">
      <alignment horizontal="center"/>
      <protection locked="0"/>
    </xf>
    <xf numFmtId="1" fontId="14" fillId="36" borderId="284" xfId="40" applyNumberFormat="1" applyFont="1" applyFill="1" applyBorder="1" applyAlignment="1" applyProtection="1">
      <alignment horizontal="center"/>
    </xf>
    <xf numFmtId="1" fontId="59" fillId="34" borderId="54" xfId="41" applyNumberFormat="1" applyFont="1" applyFill="1" applyBorder="1" applyAlignment="1" applyProtection="1">
      <alignment horizontal="center"/>
    </xf>
    <xf numFmtId="1" fontId="59" fillId="34" borderId="60" xfId="41" applyNumberFormat="1" applyFont="1" applyFill="1" applyBorder="1" applyAlignment="1" applyProtection="1">
      <alignment horizontal="center"/>
    </xf>
    <xf numFmtId="0" fontId="28" fillId="0" borderId="301" xfId="40" applyFont="1" applyFill="1" applyBorder="1" applyProtection="1">
      <protection locked="0"/>
    </xf>
    <xf numFmtId="0" fontId="28" fillId="0" borderId="309" xfId="40" applyFont="1" applyFill="1" applyBorder="1" applyProtection="1">
      <protection locked="0"/>
    </xf>
    <xf numFmtId="0" fontId="29" fillId="24" borderId="24" xfId="40" applyFont="1" applyFill="1" applyBorder="1" applyAlignment="1" applyProtection="1">
      <alignment horizontal="center"/>
    </xf>
    <xf numFmtId="0" fontId="28" fillId="24" borderId="40" xfId="40" applyFont="1" applyFill="1" applyBorder="1" applyProtection="1"/>
    <xf numFmtId="0" fontId="28" fillId="0" borderId="64" xfId="41" applyFont="1" applyFill="1" applyBorder="1" applyAlignment="1" applyProtection="1">
      <alignment horizontal="center" vertical="center"/>
      <protection locked="0"/>
    </xf>
    <xf numFmtId="0" fontId="29" fillId="24" borderId="14" xfId="40" applyFont="1" applyFill="1" applyBorder="1" applyAlignment="1" applyProtection="1">
      <alignment horizontal="center"/>
    </xf>
    <xf numFmtId="0" fontId="28" fillId="24" borderId="47" xfId="40" applyFont="1" applyFill="1" applyBorder="1" applyProtection="1"/>
    <xf numFmtId="0" fontId="14" fillId="0" borderId="291" xfId="40" applyFont="1" applyFill="1" applyBorder="1"/>
    <xf numFmtId="0" fontId="28" fillId="0" borderId="333" xfId="39" applyNumberFormat="1" applyFont="1" applyBorder="1" applyAlignment="1" applyProtection="1">
      <alignment horizontal="center"/>
      <protection locked="0"/>
    </xf>
    <xf numFmtId="1" fontId="28" fillId="36" borderId="321" xfId="40" applyNumberFormat="1" applyFont="1" applyFill="1" applyBorder="1" applyAlignment="1" applyProtection="1">
      <alignment horizontal="center"/>
    </xf>
    <xf numFmtId="0" fontId="28" fillId="0" borderId="334" xfId="39" applyFont="1" applyBorder="1" applyAlignment="1" applyProtection="1">
      <alignment horizontal="center"/>
      <protection locked="0"/>
    </xf>
    <xf numFmtId="1" fontId="28" fillId="26" borderId="322" xfId="40" applyNumberFormat="1" applyFont="1" applyFill="1" applyBorder="1" applyAlignment="1">
      <alignment horizontal="center"/>
    </xf>
    <xf numFmtId="1" fontId="28" fillId="26" borderId="284" xfId="40" applyNumberFormat="1" applyFont="1" applyFill="1" applyBorder="1" applyAlignment="1">
      <alignment horizontal="center"/>
    </xf>
    <xf numFmtId="0" fontId="28" fillId="0" borderId="284" xfId="39" applyFont="1" applyBorder="1" applyAlignment="1" applyProtection="1">
      <alignment horizontal="center"/>
      <protection locked="0"/>
    </xf>
    <xf numFmtId="1" fontId="28" fillId="26" borderId="285" xfId="40" applyNumberFormat="1" applyFont="1" applyFill="1" applyBorder="1" applyAlignment="1">
      <alignment horizontal="center"/>
    </xf>
    <xf numFmtId="0" fontId="28" fillId="0" borderId="335" xfId="39" applyFont="1" applyBorder="1" applyAlignment="1" applyProtection="1">
      <alignment horizontal="center"/>
      <protection locked="0"/>
    </xf>
    <xf numFmtId="1" fontId="28" fillId="26" borderId="11" xfId="40" applyNumberFormat="1" applyFont="1" applyFill="1" applyBorder="1" applyAlignment="1">
      <alignment horizontal="center"/>
    </xf>
    <xf numFmtId="0" fontId="28" fillId="0" borderId="290" xfId="39" applyFont="1" applyBorder="1" applyAlignment="1" applyProtection="1">
      <alignment horizontal="center"/>
      <protection locked="0"/>
    </xf>
    <xf numFmtId="1" fontId="28" fillId="26" borderId="336" xfId="40" applyNumberFormat="1" applyFont="1" applyFill="1" applyBorder="1" applyAlignment="1">
      <alignment horizontal="center"/>
    </xf>
    <xf numFmtId="1" fontId="28" fillId="26" borderId="337" xfId="40" applyNumberFormat="1" applyFont="1" applyFill="1" applyBorder="1" applyAlignment="1">
      <alignment horizontal="center"/>
    </xf>
    <xf numFmtId="0" fontId="28" fillId="0" borderId="337" xfId="39" applyFont="1" applyBorder="1" applyAlignment="1" applyProtection="1">
      <alignment horizontal="center"/>
      <protection locked="0"/>
    </xf>
    <xf numFmtId="0" fontId="28" fillId="0" borderId="338" xfId="39" applyFont="1" applyBorder="1" applyAlignment="1" applyProtection="1">
      <alignment horizontal="center"/>
      <protection locked="0"/>
    </xf>
    <xf numFmtId="0" fontId="28" fillId="0" borderId="336" xfId="39" applyFont="1" applyBorder="1" applyAlignment="1" applyProtection="1">
      <alignment horizontal="center"/>
      <protection locked="0"/>
    </xf>
    <xf numFmtId="0" fontId="28" fillId="0" borderId="340" xfId="39" applyNumberFormat="1" applyFont="1" applyBorder="1" applyAlignment="1" applyProtection="1">
      <alignment horizontal="center"/>
      <protection locked="0"/>
    </xf>
    <xf numFmtId="0" fontId="49" fillId="0" borderId="327" xfId="40" applyFont="1" applyBorder="1"/>
    <xf numFmtId="0" fontId="49" fillId="0" borderId="79" xfId="40" applyFont="1" applyBorder="1"/>
    <xf numFmtId="1" fontId="28" fillId="25" borderId="100" xfId="40" applyNumberFormat="1" applyFont="1" applyFill="1" applyBorder="1" applyAlignment="1" applyProtection="1">
      <alignment horizontal="center"/>
    </xf>
    <xf numFmtId="0" fontId="28" fillId="0" borderId="144" xfId="39" applyNumberFormat="1" applyFont="1" applyFill="1" applyBorder="1" applyAlignment="1" applyProtection="1">
      <alignment horizontal="center"/>
      <protection locked="0"/>
    </xf>
    <xf numFmtId="0" fontId="28" fillId="0" borderId="161" xfId="39" applyNumberFormat="1" applyFont="1" applyFill="1" applyBorder="1" applyAlignment="1" applyProtection="1">
      <alignment horizontal="center"/>
      <protection locked="0"/>
    </xf>
    <xf numFmtId="0" fontId="25" fillId="41" borderId="301" xfId="0" applyFont="1" applyFill="1" applyBorder="1" applyAlignment="1" applyProtection="1">
      <alignment vertical="center" shrinkToFit="1"/>
      <protection locked="0"/>
    </xf>
    <xf numFmtId="0" fontId="25" fillId="41" borderId="41" xfId="40" applyFont="1" applyFill="1" applyBorder="1" applyAlignment="1" applyProtection="1">
      <alignment horizontal="center" vertical="center"/>
      <protection locked="0"/>
    </xf>
    <xf numFmtId="0" fontId="45" fillId="0" borderId="36" xfId="40" applyFont="1" applyFill="1" applyBorder="1" applyAlignment="1" applyProtection="1">
      <alignment horizontal="left"/>
      <protection locked="0"/>
    </xf>
    <xf numFmtId="0" fontId="46" fillId="0" borderId="301" xfId="40" applyFont="1" applyFill="1" applyBorder="1" applyAlignment="1" applyProtection="1">
      <alignment horizontal="center"/>
      <protection locked="0"/>
    </xf>
    <xf numFmtId="1" fontId="45" fillId="0" borderId="167" xfId="40" applyNumberFormat="1" applyFont="1" applyFill="1" applyBorder="1" applyAlignment="1" applyProtection="1">
      <alignment horizontal="center"/>
      <protection locked="0"/>
    </xf>
    <xf numFmtId="0" fontId="45" fillId="0" borderId="10" xfId="40" applyFont="1" applyFill="1" applyBorder="1"/>
    <xf numFmtId="0" fontId="28" fillId="0" borderId="305" xfId="40" applyFont="1" applyFill="1" applyBorder="1" applyAlignment="1" applyProtection="1">
      <alignment horizontal="center"/>
      <protection locked="0"/>
    </xf>
    <xf numFmtId="0" fontId="49" fillId="0" borderId="99" xfId="40" applyFont="1" applyBorder="1"/>
    <xf numFmtId="0" fontId="49" fillId="0" borderId="229" xfId="40" applyFont="1" applyBorder="1"/>
    <xf numFmtId="0" fontId="28" fillId="0" borderId="228" xfId="39" applyNumberFormat="1" applyFont="1" applyBorder="1" applyAlignment="1" applyProtection="1">
      <alignment horizontal="center"/>
      <protection locked="0"/>
    </xf>
    <xf numFmtId="0" fontId="25" fillId="41" borderId="12" xfId="0" applyFont="1" applyFill="1" applyBorder="1" applyAlignment="1" applyProtection="1">
      <alignment vertical="center" shrinkToFit="1"/>
      <protection locked="0"/>
    </xf>
    <xf numFmtId="0" fontId="28" fillId="0" borderId="23" xfId="40" applyFont="1" applyFill="1" applyBorder="1"/>
    <xf numFmtId="0" fontId="28" fillId="0" borderId="94" xfId="0" applyFont="1" applyFill="1" applyBorder="1" applyAlignment="1" applyProtection="1">
      <alignment vertical="center" shrinkToFit="1"/>
      <protection locked="0"/>
    </xf>
    <xf numFmtId="1" fontId="45" fillId="0" borderId="84" xfId="40" applyNumberFormat="1" applyFont="1" applyFill="1" applyBorder="1" applyAlignment="1" applyProtection="1">
      <alignment horizontal="center"/>
      <protection locked="0"/>
    </xf>
    <xf numFmtId="0" fontId="45" fillId="0" borderId="114" xfId="40" applyFont="1" applyFill="1" applyBorder="1" applyAlignment="1" applyProtection="1">
      <alignment horizontal="center"/>
    </xf>
    <xf numFmtId="0" fontId="28" fillId="0" borderId="114" xfId="40" applyFont="1" applyFill="1" applyBorder="1" applyAlignment="1" applyProtection="1">
      <alignment horizontal="center"/>
    </xf>
    <xf numFmtId="1" fontId="59" fillId="37" borderId="60" xfId="41" applyNumberFormat="1" applyFont="1" applyFill="1" applyBorder="1" applyAlignment="1" applyProtection="1">
      <alignment horizontal="center"/>
    </xf>
    <xf numFmtId="0" fontId="49" fillId="0" borderId="223" xfId="40" applyFont="1" applyBorder="1"/>
    <xf numFmtId="0" fontId="28" fillId="0" borderId="290" xfId="40" applyFont="1" applyFill="1" applyBorder="1"/>
    <xf numFmtId="0" fontId="45" fillId="41" borderId="13" xfId="0" applyFont="1" applyFill="1" applyBorder="1" applyAlignment="1" applyProtection="1">
      <alignment vertical="center" shrinkToFit="1"/>
      <protection locked="0"/>
    </xf>
    <xf numFmtId="0" fontId="45" fillId="41" borderId="209" xfId="41" applyFont="1" applyFill="1" applyBorder="1" applyAlignment="1" applyProtection="1">
      <alignment horizontal="center" vertical="center"/>
      <protection locked="0"/>
    </xf>
    <xf numFmtId="0" fontId="33" fillId="24" borderId="25" xfId="41" applyFont="1" applyFill="1" applyBorder="1" applyAlignment="1" applyProtection="1">
      <alignment horizontal="center"/>
    </xf>
    <xf numFmtId="0" fontId="33" fillId="24" borderId="44" xfId="41" applyFont="1" applyFill="1" applyBorder="1" applyAlignment="1" applyProtection="1">
      <alignment horizontal="center"/>
    </xf>
    <xf numFmtId="1" fontId="60" fillId="24" borderId="34" xfId="41" applyNumberFormat="1" applyFont="1" applyFill="1" applyBorder="1" applyAlignment="1" applyProtection="1">
      <alignment horizontal="center"/>
    </xf>
    <xf numFmtId="1" fontId="33" fillId="24" borderId="34" xfId="41" applyNumberFormat="1" applyFont="1" applyFill="1" applyBorder="1" applyAlignment="1" applyProtection="1">
      <alignment horizontal="center"/>
    </xf>
    <xf numFmtId="0" fontId="33" fillId="24" borderId="155" xfId="41" applyFont="1" applyFill="1" applyBorder="1" applyProtection="1"/>
    <xf numFmtId="0" fontId="49" fillId="0" borderId="236" xfId="40" applyFont="1" applyBorder="1"/>
    <xf numFmtId="0" fontId="28" fillId="0" borderId="77" xfId="40" applyFont="1" applyFill="1" applyBorder="1" applyAlignment="1" applyProtection="1">
      <alignment horizontal="left"/>
      <protection locked="0"/>
    </xf>
    <xf numFmtId="0" fontId="28" fillId="0" borderId="12" xfId="40" applyFont="1" applyFill="1" applyBorder="1" applyProtection="1">
      <protection locked="0"/>
    </xf>
    <xf numFmtId="0" fontId="28" fillId="0" borderId="10" xfId="49" applyFont="1" applyFill="1" applyBorder="1"/>
    <xf numFmtId="0" fontId="41" fillId="0" borderId="10" xfId="49" applyFont="1" applyFill="1" applyBorder="1"/>
    <xf numFmtId="0" fontId="45" fillId="0" borderId="76" xfId="40" applyFont="1" applyFill="1" applyBorder="1" applyAlignment="1" applyProtection="1">
      <alignment horizontal="left"/>
      <protection locked="0"/>
    </xf>
    <xf numFmtId="0" fontId="28" fillId="0" borderId="13" xfId="40" applyFont="1" applyFill="1" applyBorder="1" applyAlignment="1" applyProtection="1">
      <alignment horizontal="left"/>
      <protection locked="0"/>
    </xf>
    <xf numFmtId="0" fontId="28" fillId="0" borderId="0" xfId="40" applyFont="1" applyFill="1" applyBorder="1" applyAlignment="1" applyProtection="1">
      <alignment horizontal="left"/>
      <protection locked="0"/>
    </xf>
    <xf numFmtId="1" fontId="45" fillId="26" borderId="307" xfId="40" applyNumberFormat="1" applyFont="1" applyFill="1" applyBorder="1" applyAlignment="1" applyProtection="1">
      <alignment horizontal="center"/>
    </xf>
    <xf numFmtId="1" fontId="45" fillId="26" borderId="284" xfId="40" applyNumberFormat="1" applyFont="1" applyFill="1" applyBorder="1" applyAlignment="1" applyProtection="1">
      <alignment horizontal="center"/>
    </xf>
    <xf numFmtId="1" fontId="45" fillId="25" borderId="285" xfId="40" applyNumberFormat="1" applyFont="1" applyFill="1" applyBorder="1" applyAlignment="1" applyProtection="1">
      <alignment horizontal="center"/>
    </xf>
    <xf numFmtId="1" fontId="45" fillId="25" borderId="114" xfId="40" applyNumberFormat="1" applyFont="1" applyFill="1" applyBorder="1" applyAlignment="1" applyProtection="1">
      <alignment horizontal="center"/>
    </xf>
    <xf numFmtId="0" fontId="45" fillId="0" borderId="116" xfId="39" applyNumberFormat="1" applyFont="1" applyFill="1" applyBorder="1" applyAlignment="1" applyProtection="1">
      <alignment horizontal="center"/>
      <protection locked="0"/>
    </xf>
    <xf numFmtId="0" fontId="45" fillId="24" borderId="10" xfId="40" applyFont="1" applyFill="1" applyBorder="1" applyAlignment="1" applyProtection="1">
      <alignment horizontal="center"/>
    </xf>
    <xf numFmtId="0" fontId="28" fillId="0" borderId="291" xfId="40" applyFont="1" applyFill="1" applyBorder="1" applyAlignment="1" applyProtection="1">
      <alignment horizontal="center"/>
      <protection locked="0"/>
    </xf>
    <xf numFmtId="0" fontId="28" fillId="0" borderId="234" xfId="0" applyFont="1" applyFill="1" applyBorder="1" applyAlignment="1" applyProtection="1">
      <alignment vertical="center" shrinkToFit="1"/>
      <protection locked="0"/>
    </xf>
    <xf numFmtId="0" fontId="45" fillId="0" borderId="116" xfId="39" applyNumberFormat="1" applyFont="1" applyBorder="1" applyAlignment="1" applyProtection="1">
      <alignment horizontal="center"/>
      <protection locked="0"/>
    </xf>
    <xf numFmtId="0" fontId="54" fillId="27" borderId="16" xfId="40" applyFont="1" applyFill="1" applyBorder="1" applyAlignment="1" applyProtection="1">
      <alignment horizontal="center" vertical="center"/>
      <protection locked="0"/>
    </xf>
    <xf numFmtId="0" fontId="58" fillId="27" borderId="16" xfId="40" applyFont="1" applyFill="1" applyBorder="1" applyAlignment="1" applyProtection="1">
      <alignment horizontal="center" vertical="center"/>
      <protection locked="0"/>
    </xf>
    <xf numFmtId="0" fontId="56" fillId="24" borderId="291" xfId="40" applyFont="1" applyFill="1" applyBorder="1" applyAlignment="1" applyProtection="1">
      <alignment horizontal="center"/>
    </xf>
    <xf numFmtId="0" fontId="14" fillId="0" borderId="291" xfId="0" applyFont="1" applyBorder="1"/>
    <xf numFmtId="0" fontId="61" fillId="0" borderId="41" xfId="41" applyFont="1" applyFill="1" applyBorder="1" applyAlignment="1" applyProtection="1">
      <alignment horizontal="center" vertical="center"/>
      <protection locked="0"/>
    </xf>
    <xf numFmtId="0" fontId="61" fillId="24" borderId="291" xfId="40" applyFont="1" applyFill="1" applyBorder="1" applyAlignment="1">
      <alignment horizontal="center"/>
    </xf>
    <xf numFmtId="0" fontId="54" fillId="0" borderId="12" xfId="0" applyFont="1" applyFill="1" applyBorder="1"/>
    <xf numFmtId="0" fontId="61" fillId="0" borderId="346" xfId="41" applyFont="1" applyFill="1" applyBorder="1" applyAlignment="1" applyProtection="1">
      <alignment horizontal="center" vertical="center"/>
      <protection locked="0"/>
    </xf>
    <xf numFmtId="0" fontId="54" fillId="0" borderId="295" xfId="0" applyFont="1" applyFill="1" applyBorder="1"/>
    <xf numFmtId="0" fontId="61" fillId="25" borderId="291" xfId="40" applyFont="1" applyFill="1" applyBorder="1" applyAlignment="1">
      <alignment horizontal="center"/>
    </xf>
    <xf numFmtId="0" fontId="54" fillId="0" borderId="291" xfId="0" applyFont="1" applyFill="1" applyBorder="1"/>
    <xf numFmtId="0" fontId="25" fillId="26" borderId="94" xfId="40" applyFont="1" applyFill="1" applyBorder="1" applyAlignment="1" applyProtection="1">
      <alignment horizontal="center"/>
    </xf>
    <xf numFmtId="0" fontId="25" fillId="26" borderId="96" xfId="40" applyFont="1" applyFill="1" applyBorder="1" applyAlignment="1" applyProtection="1">
      <alignment horizontal="center"/>
    </xf>
    <xf numFmtId="0" fontId="25" fillId="26" borderId="95" xfId="40" applyFont="1" applyFill="1" applyBorder="1" applyAlignment="1" applyProtection="1">
      <alignment horizontal="center"/>
    </xf>
    <xf numFmtId="0" fontId="27" fillId="37" borderId="23" xfId="4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vertical="center"/>
    </xf>
    <xf numFmtId="0" fontId="27" fillId="37" borderId="10" xfId="4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0" fontId="23" fillId="0" borderId="87" xfId="40" applyFont="1" applyFill="1" applyBorder="1" applyAlignment="1" applyProtection="1">
      <alignment horizontal="center" vertical="center"/>
    </xf>
    <xf numFmtId="0" fontId="25" fillId="26" borderId="88" xfId="40" applyFont="1" applyFill="1" applyBorder="1" applyAlignment="1" applyProtection="1">
      <alignment horizontal="center" vertical="center" textRotation="90"/>
    </xf>
    <xf numFmtId="0" fontId="25" fillId="26" borderId="92" xfId="40" applyFont="1" applyFill="1" applyBorder="1" applyAlignment="1" applyProtection="1">
      <alignment horizontal="center" vertical="center" textRotation="90"/>
    </xf>
    <xf numFmtId="0" fontId="25" fillId="26" borderId="103" xfId="40" applyFont="1" applyFill="1" applyBorder="1" applyAlignment="1" applyProtection="1">
      <alignment horizontal="center" vertical="center" textRotation="90"/>
    </xf>
    <xf numFmtId="0" fontId="26" fillId="26" borderId="89" xfId="40" applyFont="1" applyFill="1" applyBorder="1" applyAlignment="1" applyProtection="1">
      <alignment horizontal="center" vertical="center" textRotation="90"/>
    </xf>
    <xf numFmtId="0" fontId="26" fillId="26" borderId="93" xfId="40" applyFont="1" applyFill="1" applyBorder="1" applyAlignment="1" applyProtection="1">
      <alignment horizontal="center" vertical="center" textRotation="90"/>
    </xf>
    <xf numFmtId="0" fontId="26" fillId="26" borderId="104" xfId="40" applyFont="1" applyFill="1" applyBorder="1" applyAlignment="1" applyProtection="1">
      <alignment horizontal="center" vertical="center" textRotation="90"/>
    </xf>
    <xf numFmtId="0" fontId="24" fillId="26" borderId="260" xfId="40" applyFont="1" applyFill="1" applyBorder="1" applyAlignment="1" applyProtection="1">
      <alignment horizontal="center" vertical="center"/>
    </xf>
    <xf numFmtId="0" fontId="24" fillId="26" borderId="261" xfId="40" applyFont="1" applyFill="1" applyBorder="1" applyAlignment="1" applyProtection="1">
      <alignment horizontal="center" vertical="center"/>
    </xf>
    <xf numFmtId="0" fontId="24" fillId="26" borderId="262" xfId="40" applyFont="1" applyFill="1" applyBorder="1" applyAlignment="1" applyProtection="1">
      <alignment horizontal="center" vertical="center"/>
    </xf>
    <xf numFmtId="0" fontId="25" fillId="26" borderId="45" xfId="40" applyFont="1" applyFill="1" applyBorder="1" applyAlignment="1" applyProtection="1">
      <alignment horizontal="center" vertical="center" wrapText="1"/>
    </xf>
    <xf numFmtId="0" fontId="25" fillId="26" borderId="62" xfId="40" applyFont="1" applyFill="1" applyBorder="1" applyAlignment="1" applyProtection="1">
      <alignment horizontal="center" vertical="center" wrapText="1"/>
    </xf>
    <xf numFmtId="0" fontId="25" fillId="26" borderId="90" xfId="40" applyFont="1" applyFill="1" applyBorder="1" applyAlignment="1" applyProtection="1">
      <alignment horizontal="center" vertical="center"/>
    </xf>
    <xf numFmtId="0" fontId="25" fillId="26" borderId="91" xfId="40" applyFont="1" applyFill="1" applyBorder="1" applyAlignment="1" applyProtection="1">
      <alignment horizontal="center" vertical="center"/>
    </xf>
    <xf numFmtId="0" fontId="25" fillId="26" borderId="94" xfId="40" applyFont="1" applyFill="1" applyBorder="1" applyAlignment="1" applyProtection="1">
      <alignment horizontal="center" vertical="center"/>
    </xf>
    <xf numFmtId="0" fontId="25" fillId="26" borderId="97" xfId="40" applyFont="1" applyFill="1" applyBorder="1" applyAlignment="1" applyProtection="1">
      <alignment horizontal="center" vertical="center"/>
    </xf>
    <xf numFmtId="0" fontId="25" fillId="26" borderId="100" xfId="40" applyFont="1" applyFill="1" applyBorder="1" applyAlignment="1" applyProtection="1">
      <alignment horizontal="center" textRotation="90"/>
    </xf>
    <xf numFmtId="0" fontId="25" fillId="26" borderId="107" xfId="40" applyFont="1" applyFill="1" applyBorder="1" applyAlignment="1" applyProtection="1">
      <alignment horizontal="center" textRotation="90"/>
    </xf>
    <xf numFmtId="0" fontId="42" fillId="26" borderId="102" xfId="40" applyFont="1" applyFill="1" applyBorder="1" applyAlignment="1" applyProtection="1">
      <alignment horizontal="center" textRotation="90" wrapText="1"/>
    </xf>
    <xf numFmtId="0" fontId="42" fillId="26" borderId="109" xfId="40" applyFont="1" applyFill="1" applyBorder="1" applyAlignment="1" applyProtection="1">
      <alignment horizontal="center" textRotation="90" wrapText="1"/>
    </xf>
    <xf numFmtId="0" fontId="28" fillId="26" borderId="112" xfId="40" applyFont="1" applyFill="1" applyBorder="1" applyAlignment="1" applyProtection="1">
      <alignment horizontal="center"/>
    </xf>
    <xf numFmtId="0" fontId="28" fillId="26" borderId="113" xfId="40" applyFont="1" applyFill="1" applyBorder="1" applyAlignment="1" applyProtection="1">
      <alignment horizontal="center"/>
    </xf>
    <xf numFmtId="0" fontId="25" fillId="26" borderId="101" xfId="40" applyFont="1" applyFill="1" applyBorder="1" applyAlignment="1" applyProtection="1">
      <alignment horizontal="center" textRotation="90" wrapText="1"/>
    </xf>
    <xf numFmtId="0" fontId="25" fillId="26" borderId="108" xfId="40" applyFont="1" applyFill="1" applyBorder="1" applyAlignment="1" applyProtection="1">
      <alignment horizontal="center" textRotation="90" wrapText="1"/>
    </xf>
    <xf numFmtId="1" fontId="25" fillId="26" borderId="133" xfId="40" applyNumberFormat="1" applyFont="1" applyFill="1" applyBorder="1" applyAlignment="1" applyProtection="1">
      <alignment horizontal="center" vertical="center"/>
    </xf>
    <xf numFmtId="1" fontId="25" fillId="26" borderId="134" xfId="40" applyNumberFormat="1" applyFont="1" applyFill="1" applyBorder="1" applyAlignment="1" applyProtection="1">
      <alignment horizontal="center" vertical="center"/>
    </xf>
    <xf numFmtId="0" fontId="28" fillId="26" borderId="139" xfId="40" applyFont="1" applyFill="1" applyBorder="1" applyAlignment="1" applyProtection="1">
      <alignment horizontal="left" vertical="center" wrapText="1"/>
    </xf>
    <xf numFmtId="0" fontId="28" fillId="26" borderId="140" xfId="40" applyFont="1" applyFill="1" applyBorder="1" applyAlignment="1" applyProtection="1">
      <alignment horizontal="left" vertical="center" wrapText="1"/>
    </xf>
    <xf numFmtId="0" fontId="25" fillId="26" borderId="138" xfId="40" applyFont="1" applyFill="1" applyBorder="1" applyAlignment="1" applyProtection="1">
      <alignment horizontal="center" textRotation="90" wrapText="1"/>
    </xf>
    <xf numFmtId="0" fontId="25" fillId="26" borderId="262" xfId="40" applyFont="1" applyFill="1" applyBorder="1" applyAlignment="1" applyProtection="1">
      <alignment horizontal="center" textRotation="90" wrapText="1"/>
    </xf>
    <xf numFmtId="0" fontId="28" fillId="26" borderId="112" xfId="40" applyFont="1" applyFill="1" applyBorder="1" applyAlignment="1">
      <alignment horizontal="center" vertical="center"/>
    </xf>
    <xf numFmtId="0" fontId="51" fillId="37" borderId="10" xfId="4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vertical="center"/>
    </xf>
    <xf numFmtId="1" fontId="28" fillId="26" borderId="17" xfId="40" applyNumberFormat="1" applyFont="1" applyFill="1" applyBorder="1" applyAlignment="1" applyProtection="1">
      <alignment horizontal="center"/>
    </xf>
    <xf numFmtId="1" fontId="28" fillId="26" borderId="18" xfId="40" applyNumberFormat="1" applyFont="1" applyFill="1" applyBorder="1" applyAlignment="1" applyProtection="1">
      <alignment horizontal="center"/>
    </xf>
    <xf numFmtId="0" fontId="25" fillId="24" borderId="64" xfId="40" applyFont="1" applyFill="1" applyBorder="1" applyAlignment="1" applyProtection="1">
      <alignment horizontal="center" vertical="center" wrapText="1"/>
    </xf>
    <xf numFmtId="0" fontId="27" fillId="24" borderId="21" xfId="0" applyFont="1" applyFill="1" applyBorder="1" applyAlignment="1" applyProtection="1">
      <alignment horizontal="center" vertical="center" wrapText="1"/>
    </xf>
    <xf numFmtId="0" fontId="27" fillId="24" borderId="43" xfId="0" applyFont="1" applyFill="1" applyBorder="1" applyAlignment="1" applyProtection="1">
      <alignment horizontal="center" vertical="center" wrapText="1"/>
    </xf>
    <xf numFmtId="0" fontId="28" fillId="0" borderId="16" xfId="4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35" xfId="0" applyFont="1" applyFill="1" applyBorder="1" applyAlignment="1" applyProtection="1">
      <alignment horizontal="left" vertical="center" wrapText="1"/>
      <protection locked="0"/>
    </xf>
    <xf numFmtId="0" fontId="28" fillId="0" borderId="52" xfId="40" applyFont="1" applyFill="1" applyBorder="1" applyAlignment="1" applyProtection="1">
      <alignment horizontal="lef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 wrapText="1"/>
      <protection locked="0"/>
    </xf>
    <xf numFmtId="0" fontId="38" fillId="0" borderId="47" xfId="0" applyFont="1" applyFill="1" applyBorder="1" applyAlignment="1" applyProtection="1">
      <alignment horizontal="left" vertical="center" wrapText="1"/>
      <protection locked="0"/>
    </xf>
    <xf numFmtId="1" fontId="28" fillId="26" borderId="11" xfId="40" applyNumberFormat="1" applyFont="1" applyFill="1" applyBorder="1" applyAlignment="1" applyProtection="1">
      <alignment horizontal="center"/>
    </xf>
    <xf numFmtId="1" fontId="28" fillId="26" borderId="10" xfId="40" applyNumberFormat="1" applyFont="1" applyFill="1" applyBorder="1" applyAlignment="1" applyProtection="1">
      <alignment horizontal="center"/>
    </xf>
    <xf numFmtId="0" fontId="28" fillId="26" borderId="11" xfId="40" applyFont="1" applyFill="1" applyBorder="1" applyAlignment="1" applyProtection="1">
      <alignment horizontal="center"/>
    </xf>
    <xf numFmtId="0" fontId="28" fillId="26" borderId="10" xfId="40" applyFont="1" applyFill="1" applyBorder="1" applyAlignment="1" applyProtection="1">
      <alignment horizontal="center"/>
    </xf>
    <xf numFmtId="1" fontId="28" fillId="26" borderId="38" xfId="40" applyNumberFormat="1" applyFont="1" applyFill="1" applyBorder="1" applyAlignment="1" applyProtection="1">
      <alignment horizontal="center"/>
    </xf>
    <xf numFmtId="1" fontId="28" fillId="26" borderId="19" xfId="40" applyNumberFormat="1" applyFont="1" applyFill="1" applyBorder="1" applyAlignment="1" applyProtection="1">
      <alignment horizontal="center"/>
    </xf>
    <xf numFmtId="1" fontId="28" fillId="26" borderId="85" xfId="40" applyNumberFormat="1" applyFont="1" applyFill="1" applyBorder="1" applyAlignment="1" applyProtection="1">
      <alignment horizontal="center"/>
    </xf>
    <xf numFmtId="1" fontId="28" fillId="26" borderId="21" xfId="40" applyNumberFormat="1" applyFont="1" applyFill="1" applyBorder="1" applyAlignment="1" applyProtection="1">
      <alignment horizontal="center"/>
    </xf>
    <xf numFmtId="1" fontId="25" fillId="24" borderId="55" xfId="41" applyNumberFormat="1" applyFont="1" applyFill="1" applyBorder="1" applyAlignment="1" applyProtection="1">
      <alignment horizontal="center" vertical="center"/>
    </xf>
    <xf numFmtId="1" fontId="25" fillId="24" borderId="45" xfId="41" applyNumberFormat="1" applyFont="1" applyFill="1" applyBorder="1" applyAlignment="1" applyProtection="1">
      <alignment horizontal="center" vertical="center"/>
    </xf>
    <xf numFmtId="0" fontId="31" fillId="24" borderId="20" xfId="41" applyFont="1" applyFill="1" applyBorder="1" applyAlignment="1">
      <alignment horizontal="center" vertical="center"/>
    </xf>
    <xf numFmtId="0" fontId="3" fillId="24" borderId="20" xfId="48" applyFill="1" applyBorder="1" applyAlignment="1">
      <alignment horizontal="center" vertical="center"/>
    </xf>
    <xf numFmtId="0" fontId="31" fillId="24" borderId="203" xfId="41" applyFont="1" applyFill="1" applyBorder="1" applyAlignment="1">
      <alignment horizontal="center" vertical="center"/>
    </xf>
    <xf numFmtId="0" fontId="28" fillId="0" borderId="49" xfId="40" applyFont="1" applyFill="1" applyBorder="1" applyAlignment="1" applyProtection="1">
      <alignment horizontal="center" vertical="center" wrapText="1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27" fillId="24" borderId="10" xfId="41" applyFont="1" applyFill="1" applyBorder="1" applyAlignment="1" applyProtection="1">
      <alignment horizontal="center" textRotation="90"/>
    </xf>
    <xf numFmtId="0" fontId="3" fillId="24" borderId="18" xfId="48" applyFill="1" applyBorder="1" applyAlignment="1" applyProtection="1">
      <alignment horizontal="center"/>
    </xf>
    <xf numFmtId="0" fontId="36" fillId="26" borderId="164" xfId="40" applyFont="1" applyFill="1" applyBorder="1" applyAlignment="1" applyProtection="1">
      <alignment horizontal="center" vertical="center" textRotation="90" wrapText="1"/>
    </xf>
    <xf numFmtId="0" fontId="36" fillId="26" borderId="165" xfId="40" applyFont="1" applyFill="1" applyBorder="1" applyAlignment="1" applyProtection="1">
      <alignment horizontal="center" vertical="center" textRotation="90" wrapText="1"/>
    </xf>
    <xf numFmtId="0" fontId="27" fillId="24" borderId="29" xfId="41" applyFont="1" applyFill="1" applyBorder="1" applyAlignment="1" applyProtection="1">
      <alignment horizontal="center" textRotation="90"/>
    </xf>
    <xf numFmtId="0" fontId="3" fillId="24" borderId="48" xfId="48" applyFill="1" applyBorder="1" applyAlignment="1" applyProtection="1">
      <alignment horizontal="center"/>
    </xf>
    <xf numFmtId="0" fontId="27" fillId="24" borderId="12" xfId="41" applyFont="1" applyFill="1" applyBorder="1" applyAlignment="1" applyProtection="1">
      <alignment horizontal="center" textRotation="90"/>
    </xf>
    <xf numFmtId="0" fontId="3" fillId="24" borderId="152" xfId="48" applyFill="1" applyBorder="1" applyAlignment="1" applyProtection="1">
      <alignment horizontal="center"/>
    </xf>
    <xf numFmtId="0" fontId="28" fillId="0" borderId="50" xfId="48" applyFont="1" applyBorder="1" applyAlignment="1">
      <alignment horizontal="center" vertical="center"/>
    </xf>
    <xf numFmtId="0" fontId="28" fillId="0" borderId="51" xfId="48" applyFont="1" applyBorder="1" applyAlignment="1">
      <alignment horizontal="center" vertical="center"/>
    </xf>
    <xf numFmtId="0" fontId="28" fillId="0" borderId="20" xfId="48" applyFont="1" applyBorder="1" applyAlignment="1">
      <alignment horizontal="center" vertical="center"/>
    </xf>
    <xf numFmtId="0" fontId="28" fillId="0" borderId="42" xfId="48" applyFont="1" applyBorder="1" applyAlignment="1">
      <alignment horizontal="center" vertical="center"/>
    </xf>
    <xf numFmtId="0" fontId="27" fillId="24" borderId="19" xfId="41" applyFont="1" applyFill="1" applyBorder="1" applyAlignment="1" applyProtection="1">
      <alignment horizontal="center"/>
    </xf>
    <xf numFmtId="0" fontId="27" fillId="24" borderId="39" xfId="41" applyFont="1" applyFill="1" applyBorder="1" applyAlignment="1" applyProtection="1">
      <alignment horizontal="center"/>
    </xf>
    <xf numFmtId="0" fontId="27" fillId="24" borderId="37" xfId="41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5" fillId="24" borderId="69" xfId="41" applyFont="1" applyFill="1" applyBorder="1" applyAlignment="1" applyProtection="1">
      <alignment horizontal="center" vertical="center" textRotation="90"/>
    </xf>
    <xf numFmtId="0" fontId="25" fillId="24" borderId="70" xfId="41" applyFont="1" applyFill="1" applyBorder="1" applyAlignment="1" applyProtection="1">
      <alignment horizontal="center" vertical="center" textRotation="90"/>
    </xf>
    <xf numFmtId="0" fontId="25" fillId="24" borderId="71" xfId="41" applyFont="1" applyFill="1" applyBorder="1" applyAlignment="1" applyProtection="1">
      <alignment horizontal="center" vertical="center" textRotation="90"/>
    </xf>
    <xf numFmtId="0" fontId="26" fillId="24" borderId="72" xfId="41" applyFont="1" applyFill="1" applyBorder="1" applyAlignment="1" applyProtection="1">
      <alignment horizontal="center" vertical="center" textRotation="90"/>
    </xf>
    <xf numFmtId="0" fontId="26" fillId="24" borderId="73" xfId="41" applyFont="1" applyFill="1" applyBorder="1" applyAlignment="1" applyProtection="1">
      <alignment horizontal="center" vertical="center" textRotation="90"/>
    </xf>
    <xf numFmtId="0" fontId="26" fillId="24" borderId="74" xfId="41" applyFont="1" applyFill="1" applyBorder="1" applyAlignment="1" applyProtection="1">
      <alignment horizontal="center" vertical="center" textRotation="90"/>
    </xf>
    <xf numFmtId="0" fontId="24" fillId="24" borderId="50" xfId="41" applyFont="1" applyFill="1" applyBorder="1" applyAlignment="1" applyProtection="1">
      <alignment horizontal="center" vertical="center"/>
    </xf>
    <xf numFmtId="0" fontId="24" fillId="24" borderId="0" xfId="41" applyFont="1" applyFill="1" applyBorder="1" applyAlignment="1" applyProtection="1">
      <alignment horizontal="center" vertical="center"/>
    </xf>
    <xf numFmtId="0" fontId="3" fillId="24" borderId="67" xfId="48" applyFill="1" applyBorder="1" applyAlignment="1" applyProtection="1">
      <alignment horizontal="center" vertical="center"/>
    </xf>
    <xf numFmtId="0" fontId="3" fillId="24" borderId="75" xfId="48" applyFill="1" applyBorder="1" applyAlignment="1" applyProtection="1">
      <alignment horizontal="center" vertical="center" wrapText="1"/>
    </xf>
    <xf numFmtId="0" fontId="27" fillId="24" borderId="35" xfId="41" applyFont="1" applyFill="1" applyBorder="1" applyAlignment="1" applyProtection="1">
      <alignment horizontal="center" textRotation="90"/>
    </xf>
    <xf numFmtId="0" fontId="3" fillId="24" borderId="53" xfId="48" applyFill="1" applyBorder="1" applyAlignment="1" applyProtection="1">
      <alignment horizontal="center"/>
    </xf>
    <xf numFmtId="0" fontId="31" fillId="24" borderId="94" xfId="41" applyFont="1" applyFill="1" applyBorder="1" applyAlignment="1">
      <alignment horizontal="center" vertical="center"/>
    </xf>
    <xf numFmtId="0" fontId="31" fillId="24" borderId="219" xfId="41" applyFont="1" applyFill="1" applyBorder="1" applyAlignment="1">
      <alignment horizontal="center" vertical="center"/>
    </xf>
    <xf numFmtId="0" fontId="28" fillId="24" borderId="64" xfId="41" applyFont="1" applyFill="1" applyBorder="1" applyAlignment="1" applyProtection="1">
      <alignment horizontal="left" vertical="center" wrapText="1"/>
    </xf>
    <xf numFmtId="0" fontId="3" fillId="24" borderId="10" xfId="48" applyFill="1" applyBorder="1" applyAlignment="1" applyProtection="1">
      <alignment horizontal="left" vertical="center" wrapText="1"/>
    </xf>
    <xf numFmtId="1" fontId="25" fillId="24" borderId="41" xfId="41" applyNumberFormat="1" applyFont="1" applyFill="1" applyBorder="1" applyAlignment="1" applyProtection="1">
      <alignment horizontal="center" vertical="center"/>
    </xf>
    <xf numFmtId="1" fontId="25" fillId="24" borderId="36" xfId="41" applyNumberFormat="1" applyFont="1" applyFill="1" applyBorder="1" applyAlignment="1" applyProtection="1">
      <alignment horizontal="center" vertical="center"/>
    </xf>
    <xf numFmtId="0" fontId="31" fillId="24" borderId="214" xfId="41" applyFont="1" applyFill="1" applyBorder="1" applyAlignment="1">
      <alignment horizontal="center" vertical="center"/>
    </xf>
    <xf numFmtId="0" fontId="31" fillId="24" borderId="158" xfId="41" applyFont="1" applyFill="1" applyBorder="1" applyAlignment="1">
      <alignment horizontal="center" vertical="center"/>
    </xf>
    <xf numFmtId="0" fontId="28" fillId="0" borderId="58" xfId="40" applyFont="1" applyFill="1" applyBorder="1" applyAlignment="1" applyProtection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28" fillId="25" borderId="66" xfId="40" applyFont="1" applyFill="1" applyBorder="1" applyAlignment="1" applyProtection="1">
      <alignment horizontal="center" vertical="center" wrapText="1"/>
    </xf>
    <xf numFmtId="0" fontId="38" fillId="25" borderId="66" xfId="0" applyFont="1" applyFill="1" applyBorder="1" applyAlignment="1" applyProtection="1">
      <alignment horizontal="center" vertical="center" wrapText="1"/>
    </xf>
    <xf numFmtId="0" fontId="38" fillId="25" borderId="50" xfId="0" applyFont="1" applyFill="1" applyBorder="1" applyAlignment="1" applyProtection="1">
      <alignment horizontal="center" vertical="center" wrapText="1"/>
    </xf>
    <xf numFmtId="0" fontId="38" fillId="25" borderId="50" xfId="0" applyFont="1" applyFill="1" applyBorder="1" applyAlignment="1">
      <alignment horizontal="center" vertical="center" wrapText="1"/>
    </xf>
    <xf numFmtId="0" fontId="38" fillId="25" borderId="5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29" fillId="24" borderId="314" xfId="40" applyFont="1" applyFill="1" applyBorder="1" applyAlignment="1">
      <alignment horizontal="center" vertical="center"/>
    </xf>
    <xf numFmtId="0" fontId="29" fillId="24" borderId="20" xfId="40" applyFont="1" applyFill="1" applyBorder="1" applyAlignment="1">
      <alignment horizontal="center" vertical="center"/>
    </xf>
    <xf numFmtId="0" fontId="29" fillId="24" borderId="315" xfId="40" applyFont="1" applyFill="1" applyBorder="1" applyAlignment="1">
      <alignment horizontal="center" vertical="center"/>
    </xf>
    <xf numFmtId="0" fontId="29" fillId="24" borderId="65" xfId="40" applyFont="1" applyFill="1" applyBorder="1" applyAlignment="1">
      <alignment horizontal="center" vertical="center"/>
    </xf>
    <xf numFmtId="0" fontId="29" fillId="24" borderId="34" xfId="40" applyFont="1" applyFill="1" applyBorder="1" applyAlignment="1">
      <alignment horizontal="center" vertical="center"/>
    </xf>
    <xf numFmtId="0" fontId="31" fillId="24" borderId="224" xfId="41" applyFont="1" applyFill="1" applyBorder="1" applyAlignment="1">
      <alignment horizontal="center" vertical="center"/>
    </xf>
    <xf numFmtId="0" fontId="31" fillId="24" borderId="227" xfId="41" applyFont="1" applyFill="1" applyBorder="1" applyAlignment="1">
      <alignment horizontal="center" vertical="center"/>
    </xf>
    <xf numFmtId="0" fontId="31" fillId="24" borderId="10" xfId="41" applyFont="1" applyFill="1" applyBorder="1" applyAlignment="1">
      <alignment horizontal="center" vertical="center"/>
    </xf>
    <xf numFmtId="0" fontId="31" fillId="24" borderId="29" xfId="41" applyFont="1" applyFill="1" applyBorder="1" applyAlignment="1">
      <alignment horizontal="center" vertical="center"/>
    </xf>
    <xf numFmtId="0" fontId="3" fillId="24" borderId="214" xfId="48" applyFill="1" applyBorder="1" applyAlignment="1">
      <alignment horizontal="center" vertical="center"/>
    </xf>
    <xf numFmtId="0" fontId="3" fillId="24" borderId="94" xfId="48" applyFill="1" applyBorder="1" applyAlignment="1">
      <alignment horizontal="center" vertical="center"/>
    </xf>
    <xf numFmtId="0" fontId="3" fillId="24" borderId="158" xfId="48" applyFill="1" applyBorder="1" applyAlignment="1">
      <alignment horizontal="center" vertical="center"/>
    </xf>
    <xf numFmtId="0" fontId="14" fillId="35" borderId="267" xfId="0" applyFont="1" applyFill="1" applyBorder="1" applyAlignment="1">
      <alignment vertical="center" wrapText="1"/>
    </xf>
    <xf numFmtId="0" fontId="14" fillId="35" borderId="71" xfId="0" applyFont="1" applyFill="1" applyBorder="1" applyAlignment="1">
      <alignment vertical="center" wrapText="1"/>
    </xf>
    <xf numFmtId="0" fontId="14" fillId="35" borderId="268" xfId="0" applyFont="1" applyFill="1" applyBorder="1" applyAlignment="1">
      <alignment vertical="center" wrapText="1"/>
    </xf>
    <xf numFmtId="0" fontId="14" fillId="35" borderId="270" xfId="0" applyFont="1" applyFill="1" applyBorder="1" applyAlignment="1">
      <alignment vertical="center" wrapText="1"/>
    </xf>
    <xf numFmtId="0" fontId="14" fillId="35" borderId="70" xfId="0" applyFont="1" applyFill="1" applyBorder="1" applyAlignment="1">
      <alignment vertical="center" wrapText="1"/>
    </xf>
    <xf numFmtId="0" fontId="14" fillId="35" borderId="273" xfId="0" applyFont="1" applyFill="1" applyBorder="1" applyAlignment="1">
      <alignment vertical="center" wrapText="1"/>
    </xf>
    <xf numFmtId="0" fontId="14" fillId="35" borderId="274" xfId="0" applyFont="1" applyFill="1" applyBorder="1" applyAlignment="1">
      <alignment vertical="center" wrapText="1"/>
    </xf>
    <xf numFmtId="0" fontId="14" fillId="35" borderId="272" xfId="0" applyFont="1" applyFill="1" applyBorder="1" applyAlignment="1">
      <alignment vertical="center" wrapText="1"/>
    </xf>
    <xf numFmtId="0" fontId="53" fillId="0" borderId="54" xfId="46" applyFont="1" applyFill="1" applyBorder="1" applyAlignment="1" applyProtection="1">
      <alignment horizontal="center" vertical="center"/>
      <protection locked="0"/>
    </xf>
    <xf numFmtId="0" fontId="53" fillId="0" borderId="54" xfId="46" applyFont="1" applyFill="1" applyBorder="1" applyAlignment="1" applyProtection="1">
      <alignment horizontal="center" vertical="center"/>
    </xf>
    <xf numFmtId="0" fontId="53" fillId="0" borderId="54" xfId="46" applyFont="1" applyFill="1" applyBorder="1" applyAlignment="1">
      <alignment horizontal="center" vertic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topLeftCell="E88" zoomScale="89" zoomScaleNormal="89" workbookViewId="0">
      <selection activeCell="L107" sqref="L107"/>
    </sheetView>
  </sheetViews>
  <sheetFormatPr defaultRowHeight="12.75" x14ac:dyDescent="0.2"/>
  <cols>
    <col min="1" max="1" width="14.1640625" customWidth="1"/>
    <col min="3" max="3" width="59.33203125" bestFit="1" customWidth="1"/>
    <col min="30" max="30" width="10.33203125" bestFit="1" customWidth="1"/>
    <col min="32" max="32" width="60.6640625" bestFit="1" customWidth="1"/>
    <col min="33" max="33" width="36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806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4" thickBot="1" x14ac:dyDescent="0.25">
      <c r="A4" s="951" t="s">
        <v>184</v>
      </c>
      <c r="B4" s="951"/>
      <c r="C4" s="951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  <c r="Y4" s="949"/>
      <c r="Z4" s="949"/>
      <c r="AA4" s="949"/>
      <c r="AB4" s="951"/>
      <c r="AC4" s="951"/>
      <c r="AD4" s="951"/>
      <c r="AE4" s="951"/>
    </row>
    <row r="5" spans="1:33" ht="17.25" customHeight="1" thickTop="1" thickBot="1" x14ac:dyDescent="0.25">
      <c r="A5" s="952" t="s">
        <v>10</v>
      </c>
      <c r="B5" s="955" t="s">
        <v>11</v>
      </c>
      <c r="C5" s="958" t="s">
        <v>12</v>
      </c>
      <c r="D5" s="961" t="s">
        <v>1044</v>
      </c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2"/>
      <c r="AB5" s="963"/>
      <c r="AC5" s="963"/>
      <c r="AD5" s="963"/>
      <c r="AE5" s="964"/>
      <c r="AF5" s="945" t="s">
        <v>544</v>
      </c>
      <c r="AG5" s="947" t="s">
        <v>545</v>
      </c>
    </row>
    <row r="6" spans="1:33" ht="15.75" x14ac:dyDescent="0.25">
      <c r="A6" s="953"/>
      <c r="B6" s="956"/>
      <c r="C6" s="959"/>
      <c r="D6" s="942" t="s">
        <v>278</v>
      </c>
      <c r="E6" s="942"/>
      <c r="F6" s="942"/>
      <c r="G6" s="944"/>
      <c r="H6" s="942" t="s">
        <v>2</v>
      </c>
      <c r="I6" s="942"/>
      <c r="J6" s="942"/>
      <c r="K6" s="943"/>
      <c r="L6" s="942" t="s">
        <v>363</v>
      </c>
      <c r="M6" s="942"/>
      <c r="N6" s="942"/>
      <c r="O6" s="944"/>
      <c r="P6" s="942" t="s">
        <v>3</v>
      </c>
      <c r="Q6" s="942"/>
      <c r="R6" s="942"/>
      <c r="S6" s="944"/>
      <c r="T6" s="942" t="s">
        <v>279</v>
      </c>
      <c r="U6" s="942"/>
      <c r="V6" s="942"/>
      <c r="W6" s="944"/>
      <c r="X6" s="942" t="s">
        <v>280</v>
      </c>
      <c r="Y6" s="942"/>
      <c r="Z6" s="942"/>
      <c r="AA6" s="944"/>
      <c r="AB6" s="965"/>
      <c r="AC6" s="965"/>
      <c r="AD6" s="965"/>
      <c r="AE6" s="966"/>
      <c r="AF6" s="946"/>
      <c r="AG6" s="948"/>
    </row>
    <row r="7" spans="1:33" ht="15.75" x14ac:dyDescent="0.2">
      <c r="A7" s="953"/>
      <c r="B7" s="956"/>
      <c r="C7" s="959"/>
      <c r="D7" s="160"/>
      <c r="E7" s="160"/>
      <c r="F7" s="967" t="s">
        <v>9</v>
      </c>
      <c r="G7" s="979" t="s">
        <v>150</v>
      </c>
      <c r="H7" s="160"/>
      <c r="I7" s="160"/>
      <c r="J7" s="967" t="s">
        <v>9</v>
      </c>
      <c r="K7" s="973" t="s">
        <v>151</v>
      </c>
      <c r="L7" s="160"/>
      <c r="M7" s="160"/>
      <c r="N7" s="967" t="s">
        <v>9</v>
      </c>
      <c r="O7" s="973" t="s">
        <v>151</v>
      </c>
      <c r="P7" s="160"/>
      <c r="Q7" s="160"/>
      <c r="R7" s="967" t="s">
        <v>9</v>
      </c>
      <c r="S7" s="973" t="s">
        <v>151</v>
      </c>
      <c r="T7" s="160"/>
      <c r="U7" s="160"/>
      <c r="V7" s="967" t="s">
        <v>9</v>
      </c>
      <c r="W7" s="973" t="s">
        <v>151</v>
      </c>
      <c r="X7" s="160"/>
      <c r="Y7" s="160"/>
      <c r="Z7" s="967" t="s">
        <v>9</v>
      </c>
      <c r="AA7" s="973" t="s">
        <v>151</v>
      </c>
      <c r="AB7" s="160"/>
      <c r="AC7" s="160"/>
      <c r="AD7" s="967" t="s">
        <v>9</v>
      </c>
      <c r="AE7" s="969" t="s">
        <v>152</v>
      </c>
      <c r="AF7" s="946"/>
      <c r="AG7" s="948"/>
    </row>
    <row r="8" spans="1:33" ht="63.75" thickBot="1" x14ac:dyDescent="0.25">
      <c r="A8" s="954"/>
      <c r="B8" s="957"/>
      <c r="C8" s="960"/>
      <c r="D8" s="523" t="s">
        <v>26</v>
      </c>
      <c r="E8" s="63" t="s">
        <v>26</v>
      </c>
      <c r="F8" s="968"/>
      <c r="G8" s="980"/>
      <c r="H8" s="523" t="s">
        <v>26</v>
      </c>
      <c r="I8" s="63" t="s">
        <v>26</v>
      </c>
      <c r="J8" s="968"/>
      <c r="K8" s="974"/>
      <c r="L8" s="63" t="s">
        <v>26</v>
      </c>
      <c r="M8" s="63" t="s">
        <v>26</v>
      </c>
      <c r="N8" s="968"/>
      <c r="O8" s="974"/>
      <c r="P8" s="63" t="s">
        <v>26</v>
      </c>
      <c r="Q8" s="63" t="s">
        <v>26</v>
      </c>
      <c r="R8" s="968"/>
      <c r="S8" s="974"/>
      <c r="T8" s="63" t="s">
        <v>26</v>
      </c>
      <c r="U8" s="63" t="s">
        <v>26</v>
      </c>
      <c r="V8" s="968"/>
      <c r="W8" s="974"/>
      <c r="X8" s="63" t="s">
        <v>26</v>
      </c>
      <c r="Y8" s="63" t="s">
        <v>26</v>
      </c>
      <c r="Z8" s="968"/>
      <c r="AA8" s="974"/>
      <c r="AB8" s="63" t="s">
        <v>26</v>
      </c>
      <c r="AC8" s="63" t="s">
        <v>26</v>
      </c>
      <c r="AD8" s="968"/>
      <c r="AE8" s="970"/>
      <c r="AF8" s="946"/>
      <c r="AG8" s="948"/>
    </row>
    <row r="9" spans="1:33" ht="17.25" x14ac:dyDescent="0.3">
      <c r="A9" s="64"/>
      <c r="B9" s="65"/>
      <c r="C9" s="526" t="s">
        <v>153</v>
      </c>
      <c r="D9" s="66"/>
      <c r="E9" s="66"/>
      <c r="F9" s="66"/>
      <c r="G9" s="527"/>
      <c r="H9" s="66"/>
      <c r="I9" s="66"/>
      <c r="J9" s="66"/>
      <c r="K9" s="66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1"/>
      <c r="Z9" s="981"/>
      <c r="AA9" s="981"/>
      <c r="AB9" s="971"/>
      <c r="AC9" s="971"/>
      <c r="AD9" s="971"/>
      <c r="AE9" s="972"/>
      <c r="AF9" s="472"/>
      <c r="AG9" s="473"/>
    </row>
    <row r="10" spans="1:33" ht="15.75" x14ac:dyDescent="0.25">
      <c r="A10" s="28" t="s">
        <v>112</v>
      </c>
      <c r="B10" s="10" t="s">
        <v>1</v>
      </c>
      <c r="C10" s="20" t="s">
        <v>113</v>
      </c>
      <c r="D10" s="74">
        <v>12</v>
      </c>
      <c r="E10" s="68">
        <v>4</v>
      </c>
      <c r="F10" s="67">
        <v>2</v>
      </c>
      <c r="G10" s="312" t="s">
        <v>1</v>
      </c>
      <c r="H10" s="74" t="s">
        <v>154</v>
      </c>
      <c r="I10" s="68" t="s">
        <v>154</v>
      </c>
      <c r="J10" s="70"/>
      <c r="K10" s="71"/>
      <c r="L10" s="68"/>
      <c r="M10" s="68"/>
      <c r="N10" s="70"/>
      <c r="O10" s="177"/>
      <c r="P10" s="74" t="s">
        <v>154</v>
      </c>
      <c r="Q10" s="68" t="s">
        <v>154</v>
      </c>
      <c r="R10" s="70"/>
      <c r="S10" s="71"/>
      <c r="T10" s="68" t="s">
        <v>154</v>
      </c>
      <c r="U10" s="68" t="s">
        <v>154</v>
      </c>
      <c r="V10" s="70"/>
      <c r="W10" s="177"/>
      <c r="X10" s="74" t="s">
        <v>154</v>
      </c>
      <c r="Y10" s="68" t="s">
        <v>154</v>
      </c>
      <c r="Z10" s="70"/>
      <c r="AA10" s="177"/>
      <c r="AB10" s="74">
        <f>SUM(D10,H10,L10,P10,T10,X10)</f>
        <v>12</v>
      </c>
      <c r="AC10" s="68">
        <f>SUM(E10,I10,M10,Q10,U10,Y10)</f>
        <v>4</v>
      </c>
      <c r="AD10" s="74">
        <f>IF(J10+F10+N10+R10+V10+Z10=0,"",J10+F10+N10+R10+V10+Z10)</f>
        <v>2</v>
      </c>
      <c r="AE10" s="75">
        <f>SUM(AB10,AC10)</f>
        <v>16</v>
      </c>
      <c r="AF10" s="652" t="s">
        <v>807</v>
      </c>
      <c r="AG10" s="475" t="s">
        <v>609</v>
      </c>
    </row>
    <row r="11" spans="1:33" ht="15.75" x14ac:dyDescent="0.25">
      <c r="A11" s="28" t="s">
        <v>156</v>
      </c>
      <c r="B11" s="10" t="s">
        <v>1</v>
      </c>
      <c r="C11" s="20" t="s">
        <v>91</v>
      </c>
      <c r="D11" s="74" t="s">
        <v>154</v>
      </c>
      <c r="E11" s="68">
        <v>14</v>
      </c>
      <c r="F11" s="67">
        <v>2</v>
      </c>
      <c r="G11" s="312" t="s">
        <v>157</v>
      </c>
      <c r="H11" s="74" t="s">
        <v>154</v>
      </c>
      <c r="I11" s="68" t="s">
        <v>154</v>
      </c>
      <c r="J11" s="70"/>
      <c r="K11" s="71"/>
      <c r="L11" s="68"/>
      <c r="M11" s="68"/>
      <c r="N11" s="70"/>
      <c r="O11" s="177"/>
      <c r="P11" s="74" t="s">
        <v>154</v>
      </c>
      <c r="Q11" s="68" t="s">
        <v>154</v>
      </c>
      <c r="R11" s="70"/>
      <c r="S11" s="71"/>
      <c r="T11" s="68" t="s">
        <v>154</v>
      </c>
      <c r="U11" s="68" t="s">
        <v>154</v>
      </c>
      <c r="V11" s="70"/>
      <c r="W11" s="177"/>
      <c r="X11" s="74" t="s">
        <v>154</v>
      </c>
      <c r="Y11" s="68" t="s">
        <v>154</v>
      </c>
      <c r="Z11" s="70"/>
      <c r="AA11" s="177"/>
      <c r="AB11" s="74">
        <f t="shared" ref="AB11:AB34" si="0">SUM(D11,H11,L11,P11,T11,X11)</f>
        <v>0</v>
      </c>
      <c r="AC11" s="68">
        <f t="shared" ref="AC11:AD34" si="1">SUM(E11,I11,M11,Q11,U11,Y11)</f>
        <v>14</v>
      </c>
      <c r="AD11" s="74">
        <f t="shared" ref="AD11:AD34" si="2">IF(J11+F11+N11+R11+V11+Z11=0,"",J11+F11+N11+R11+V11+Z11)</f>
        <v>2</v>
      </c>
      <c r="AE11" s="75">
        <f t="shared" ref="AE11:AE34" si="3">SUM(AB11,AC11)</f>
        <v>14</v>
      </c>
      <c r="AF11" s="474" t="s">
        <v>548</v>
      </c>
      <c r="AG11" s="475" t="s">
        <v>549</v>
      </c>
    </row>
    <row r="12" spans="1:33" ht="15.75" x14ac:dyDescent="0.25">
      <c r="A12" s="28" t="s">
        <v>158</v>
      </c>
      <c r="B12" s="10" t="s">
        <v>1</v>
      </c>
      <c r="C12" s="29" t="s">
        <v>159</v>
      </c>
      <c r="D12" s="74">
        <v>4</v>
      </c>
      <c r="E12" s="68" t="s">
        <v>154</v>
      </c>
      <c r="F12" s="76">
        <v>2</v>
      </c>
      <c r="G12" s="528" t="s">
        <v>136</v>
      </c>
      <c r="H12" s="74" t="s">
        <v>154</v>
      </c>
      <c r="I12" s="68" t="s">
        <v>154</v>
      </c>
      <c r="J12" s="77"/>
      <c r="K12" s="78"/>
      <c r="L12" s="68" t="s">
        <v>154</v>
      </c>
      <c r="M12" s="68" t="s">
        <v>154</v>
      </c>
      <c r="N12" s="76"/>
      <c r="O12" s="528"/>
      <c r="P12" s="74" t="s">
        <v>154</v>
      </c>
      <c r="Q12" s="68" t="s">
        <v>154</v>
      </c>
      <c r="R12" s="76"/>
      <c r="S12" s="78"/>
      <c r="T12" s="68" t="s">
        <v>154</v>
      </c>
      <c r="U12" s="68" t="s">
        <v>154</v>
      </c>
      <c r="V12" s="76"/>
      <c r="W12" s="528"/>
      <c r="X12" s="74" t="s">
        <v>154</v>
      </c>
      <c r="Y12" s="68" t="s">
        <v>154</v>
      </c>
      <c r="Z12" s="76"/>
      <c r="AA12" s="536"/>
      <c r="AB12" s="74">
        <f t="shared" si="0"/>
        <v>4</v>
      </c>
      <c r="AC12" s="68">
        <f t="shared" si="1"/>
        <v>0</v>
      </c>
      <c r="AD12" s="74">
        <f t="shared" si="2"/>
        <v>2</v>
      </c>
      <c r="AE12" s="75">
        <f t="shared" si="3"/>
        <v>4</v>
      </c>
      <c r="AF12" s="474" t="s">
        <v>550</v>
      </c>
      <c r="AG12" s="475" t="s">
        <v>551</v>
      </c>
    </row>
    <row r="13" spans="1:33" ht="15.75" x14ac:dyDescent="0.25">
      <c r="A13" s="79" t="s">
        <v>76</v>
      </c>
      <c r="B13" s="30" t="s">
        <v>1</v>
      </c>
      <c r="C13" s="20" t="s">
        <v>77</v>
      </c>
      <c r="D13" s="74" t="s">
        <v>154</v>
      </c>
      <c r="E13" s="68">
        <v>12</v>
      </c>
      <c r="F13" s="70">
        <v>2</v>
      </c>
      <c r="G13" s="177" t="s">
        <v>157</v>
      </c>
      <c r="H13" s="74" t="s">
        <v>154</v>
      </c>
      <c r="I13" s="68" t="s">
        <v>154</v>
      </c>
      <c r="J13" s="70"/>
      <c r="K13" s="71"/>
      <c r="L13" s="68" t="s">
        <v>154</v>
      </c>
      <c r="M13" s="68" t="s">
        <v>154</v>
      </c>
      <c r="N13" s="70"/>
      <c r="O13" s="177"/>
      <c r="P13" s="74" t="s">
        <v>154</v>
      </c>
      <c r="Q13" s="68" t="s">
        <v>154</v>
      </c>
      <c r="R13" s="70"/>
      <c r="S13" s="71"/>
      <c r="T13" s="68" t="s">
        <v>154</v>
      </c>
      <c r="U13" s="68" t="s">
        <v>154</v>
      </c>
      <c r="V13" s="80"/>
      <c r="W13" s="392"/>
      <c r="X13" s="74" t="s">
        <v>154</v>
      </c>
      <c r="Y13" s="68" t="s">
        <v>154</v>
      </c>
      <c r="Z13" s="70"/>
      <c r="AA13" s="177"/>
      <c r="AB13" s="74">
        <f t="shared" si="0"/>
        <v>0</v>
      </c>
      <c r="AC13" s="68">
        <f t="shared" si="1"/>
        <v>12</v>
      </c>
      <c r="AD13" s="74">
        <f t="shared" si="2"/>
        <v>2</v>
      </c>
      <c r="AE13" s="75">
        <f t="shared" si="3"/>
        <v>12</v>
      </c>
      <c r="AF13" s="474" t="s">
        <v>552</v>
      </c>
      <c r="AG13" s="475" t="s">
        <v>553</v>
      </c>
    </row>
    <row r="14" spans="1:33" s="823" customFormat="1" ht="15.75" customHeight="1" x14ac:dyDescent="0.2">
      <c r="A14" s="931" t="s">
        <v>1063</v>
      </c>
      <c r="B14" s="796" t="s">
        <v>1</v>
      </c>
      <c r="C14" s="797" t="s">
        <v>1052</v>
      </c>
      <c r="D14" s="798"/>
      <c r="E14" s="798"/>
      <c r="F14" s="799"/>
      <c r="G14" s="800"/>
      <c r="H14" s="819"/>
      <c r="I14" s="801">
        <v>8</v>
      </c>
      <c r="J14" s="802">
        <v>2</v>
      </c>
      <c r="K14" s="803" t="s">
        <v>155</v>
      </c>
      <c r="L14" s="801"/>
      <c r="M14" s="801"/>
      <c r="N14" s="802"/>
      <c r="O14" s="820"/>
      <c r="P14" s="821"/>
      <c r="Q14" s="801"/>
      <c r="R14" s="802"/>
      <c r="S14" s="803"/>
      <c r="T14" s="814"/>
      <c r="U14" s="814"/>
      <c r="V14" s="813"/>
      <c r="W14" s="815"/>
      <c r="X14" s="822"/>
      <c r="Y14" s="814"/>
      <c r="Z14" s="813"/>
      <c r="AA14" s="818"/>
      <c r="AB14" s="804">
        <f t="shared" si="0"/>
        <v>0</v>
      </c>
      <c r="AC14" s="804">
        <f t="shared" si="1"/>
        <v>8</v>
      </c>
      <c r="AD14" s="805">
        <f t="shared" si="1"/>
        <v>2</v>
      </c>
      <c r="AE14" s="806">
        <f t="shared" si="3"/>
        <v>8</v>
      </c>
      <c r="AF14" s="807" t="s">
        <v>1053</v>
      </c>
      <c r="AG14" s="808" t="s">
        <v>1054</v>
      </c>
    </row>
    <row r="15" spans="1:33" s="823" customFormat="1" ht="15.75" customHeight="1" x14ac:dyDescent="0.2">
      <c r="A15" s="931" t="s">
        <v>1064</v>
      </c>
      <c r="B15" s="809" t="s">
        <v>1</v>
      </c>
      <c r="C15" s="810" t="s">
        <v>1055</v>
      </c>
      <c r="D15" s="798"/>
      <c r="E15" s="798"/>
      <c r="F15" s="811"/>
      <c r="G15" s="800"/>
      <c r="H15" s="824"/>
      <c r="I15" s="801"/>
      <c r="J15" s="812"/>
      <c r="K15" s="803"/>
      <c r="L15" s="801"/>
      <c r="M15" s="801"/>
      <c r="N15" s="812"/>
      <c r="O15" s="820"/>
      <c r="P15" s="821"/>
      <c r="Q15" s="801">
        <v>8</v>
      </c>
      <c r="R15" s="812">
        <v>2</v>
      </c>
      <c r="S15" s="803" t="s">
        <v>155</v>
      </c>
      <c r="T15" s="814"/>
      <c r="U15" s="814"/>
      <c r="V15" s="813"/>
      <c r="W15" s="815"/>
      <c r="X15" s="822"/>
      <c r="Y15" s="814"/>
      <c r="Z15" s="813"/>
      <c r="AA15" s="818"/>
      <c r="AB15" s="804">
        <f t="shared" si="0"/>
        <v>0</v>
      </c>
      <c r="AC15" s="804">
        <f t="shared" si="1"/>
        <v>8</v>
      </c>
      <c r="AD15" s="805">
        <f t="shared" si="1"/>
        <v>2</v>
      </c>
      <c r="AE15" s="806">
        <f t="shared" si="3"/>
        <v>8</v>
      </c>
      <c r="AF15" s="807" t="s">
        <v>1053</v>
      </c>
      <c r="AG15" s="808" t="s">
        <v>1054</v>
      </c>
    </row>
    <row r="16" spans="1:33" s="823" customFormat="1" ht="15.75" customHeight="1" x14ac:dyDescent="0.2">
      <c r="A16" s="931" t="s">
        <v>1065</v>
      </c>
      <c r="B16" s="796" t="s">
        <v>1</v>
      </c>
      <c r="C16" s="810" t="s">
        <v>1056</v>
      </c>
      <c r="D16" s="798"/>
      <c r="E16" s="798"/>
      <c r="F16" s="811"/>
      <c r="G16" s="800"/>
      <c r="H16" s="825"/>
      <c r="I16" s="821"/>
      <c r="J16" s="812"/>
      <c r="K16" s="803"/>
      <c r="L16" s="801"/>
      <c r="M16" s="801"/>
      <c r="N16" s="812"/>
      <c r="O16" s="820"/>
      <c r="P16" s="821"/>
      <c r="Q16" s="801"/>
      <c r="R16" s="812"/>
      <c r="S16" s="803"/>
      <c r="T16" s="814"/>
      <c r="U16" s="814">
        <v>16</v>
      </c>
      <c r="V16" s="813">
        <v>5</v>
      </c>
      <c r="W16" s="815" t="s">
        <v>155</v>
      </c>
      <c r="X16" s="822"/>
      <c r="Y16" s="814"/>
      <c r="Z16" s="813"/>
      <c r="AA16" s="818"/>
      <c r="AB16" s="804">
        <f t="shared" si="0"/>
        <v>0</v>
      </c>
      <c r="AC16" s="804">
        <f t="shared" si="1"/>
        <v>16</v>
      </c>
      <c r="AD16" s="805">
        <f t="shared" si="1"/>
        <v>5</v>
      </c>
      <c r="AE16" s="806">
        <f t="shared" si="3"/>
        <v>16</v>
      </c>
      <c r="AF16" s="807" t="s">
        <v>1057</v>
      </c>
      <c r="AG16" s="816" t="s">
        <v>1058</v>
      </c>
    </row>
    <row r="17" spans="1:33" s="823" customFormat="1" ht="15.75" customHeight="1" x14ac:dyDescent="0.2">
      <c r="A17" s="932" t="s">
        <v>838</v>
      </c>
      <c r="B17" s="796" t="s">
        <v>1</v>
      </c>
      <c r="C17" s="817" t="s">
        <v>1049</v>
      </c>
      <c r="D17" s="826"/>
      <c r="E17" s="798"/>
      <c r="F17" s="811"/>
      <c r="G17" s="800"/>
      <c r="H17" s="827"/>
      <c r="I17" s="801"/>
      <c r="J17" s="812"/>
      <c r="K17" s="803"/>
      <c r="L17" s="801"/>
      <c r="M17" s="801"/>
      <c r="N17" s="812"/>
      <c r="O17" s="820"/>
      <c r="P17" s="821"/>
      <c r="Q17" s="801"/>
      <c r="R17" s="812"/>
      <c r="S17" s="803"/>
      <c r="T17" s="814"/>
      <c r="U17" s="814"/>
      <c r="V17" s="813"/>
      <c r="W17" s="828"/>
      <c r="X17" s="829">
        <v>6</v>
      </c>
      <c r="Y17" s="814">
        <v>2</v>
      </c>
      <c r="Z17" s="813">
        <v>2</v>
      </c>
      <c r="AA17" s="818" t="s">
        <v>157</v>
      </c>
      <c r="AB17" s="804">
        <f t="shared" si="0"/>
        <v>6</v>
      </c>
      <c r="AC17" s="804">
        <f t="shared" si="1"/>
        <v>2</v>
      </c>
      <c r="AD17" s="805">
        <f t="shared" si="1"/>
        <v>2</v>
      </c>
      <c r="AE17" s="806">
        <f t="shared" si="3"/>
        <v>8</v>
      </c>
      <c r="AF17" s="652" t="s">
        <v>554</v>
      </c>
      <c r="AG17" s="678" t="s">
        <v>555</v>
      </c>
    </row>
    <row r="18" spans="1:33" ht="15.75" x14ac:dyDescent="0.25">
      <c r="A18" s="82" t="s">
        <v>651</v>
      </c>
      <c r="B18" s="10" t="s">
        <v>1</v>
      </c>
      <c r="C18" s="83" t="s">
        <v>160</v>
      </c>
      <c r="D18" s="524"/>
      <c r="E18" s="85"/>
      <c r="F18" s="84"/>
      <c r="G18" s="529"/>
      <c r="H18" s="524">
        <v>8</v>
      </c>
      <c r="I18" s="85"/>
      <c r="J18" s="84">
        <v>2</v>
      </c>
      <c r="K18" s="86" t="s">
        <v>1</v>
      </c>
      <c r="L18" s="85"/>
      <c r="M18" s="85"/>
      <c r="N18" s="84"/>
      <c r="O18" s="529"/>
      <c r="P18" s="524"/>
      <c r="Q18" s="85"/>
      <c r="R18" s="84"/>
      <c r="S18" s="86"/>
      <c r="T18" s="85"/>
      <c r="U18" s="85"/>
      <c r="V18" s="84"/>
      <c r="W18" s="529"/>
      <c r="X18" s="524"/>
      <c r="Y18" s="85"/>
      <c r="Z18" s="84"/>
      <c r="AA18" s="529"/>
      <c r="AB18" s="74">
        <f t="shared" si="0"/>
        <v>8</v>
      </c>
      <c r="AC18" s="68">
        <f t="shared" si="1"/>
        <v>0</v>
      </c>
      <c r="AD18" s="74">
        <f t="shared" si="2"/>
        <v>2</v>
      </c>
      <c r="AE18" s="75">
        <f t="shared" si="3"/>
        <v>8</v>
      </c>
      <c r="AF18" s="652" t="s">
        <v>807</v>
      </c>
      <c r="AG18" s="792" t="s">
        <v>557</v>
      </c>
    </row>
    <row r="19" spans="1:33" ht="15.75" x14ac:dyDescent="0.25">
      <c r="A19" s="82" t="s">
        <v>720</v>
      </c>
      <c r="B19" s="30" t="s">
        <v>1</v>
      </c>
      <c r="C19" s="83" t="s">
        <v>161</v>
      </c>
      <c r="D19" s="524"/>
      <c r="E19" s="85"/>
      <c r="F19" s="84"/>
      <c r="G19" s="529"/>
      <c r="H19" s="524"/>
      <c r="I19" s="85"/>
      <c r="J19" s="84"/>
      <c r="K19" s="86"/>
      <c r="L19" s="85"/>
      <c r="M19" s="85"/>
      <c r="N19" s="84"/>
      <c r="O19" s="529"/>
      <c r="P19" s="524"/>
      <c r="Q19" s="85"/>
      <c r="R19" s="84"/>
      <c r="S19" s="86"/>
      <c r="T19" s="85"/>
      <c r="U19" s="85"/>
      <c r="V19" s="84"/>
      <c r="W19" s="529"/>
      <c r="X19" s="524">
        <v>4</v>
      </c>
      <c r="Y19" s="85"/>
      <c r="Z19" s="84">
        <v>1</v>
      </c>
      <c r="AA19" s="529" t="s">
        <v>1</v>
      </c>
      <c r="AB19" s="74">
        <f t="shared" si="0"/>
        <v>4</v>
      </c>
      <c r="AC19" s="68">
        <f t="shared" si="1"/>
        <v>0</v>
      </c>
      <c r="AD19" s="74">
        <f t="shared" si="2"/>
        <v>1</v>
      </c>
      <c r="AE19" s="75">
        <f t="shared" si="3"/>
        <v>4</v>
      </c>
      <c r="AF19" s="495" t="s">
        <v>717</v>
      </c>
      <c r="AG19" s="792" t="s">
        <v>641</v>
      </c>
    </row>
    <row r="20" spans="1:33" ht="15.75" x14ac:dyDescent="0.25">
      <c r="A20" s="82" t="s">
        <v>719</v>
      </c>
      <c r="B20" s="10" t="s">
        <v>1</v>
      </c>
      <c r="C20" s="83" t="s">
        <v>162</v>
      </c>
      <c r="D20" s="524"/>
      <c r="E20" s="85"/>
      <c r="F20" s="84"/>
      <c r="G20" s="529"/>
      <c r="H20" s="524"/>
      <c r="I20" s="85"/>
      <c r="J20" s="84"/>
      <c r="K20" s="86"/>
      <c r="L20" s="85"/>
      <c r="M20" s="85"/>
      <c r="N20" s="84"/>
      <c r="O20" s="529"/>
      <c r="P20" s="524"/>
      <c r="Q20" s="85"/>
      <c r="R20" s="84"/>
      <c r="S20" s="86"/>
      <c r="T20" s="85"/>
      <c r="U20" s="85"/>
      <c r="V20" s="84"/>
      <c r="W20" s="529"/>
      <c r="X20" s="524">
        <v>4</v>
      </c>
      <c r="Y20" s="85"/>
      <c r="Z20" s="84">
        <v>1</v>
      </c>
      <c r="AA20" s="529" t="s">
        <v>136</v>
      </c>
      <c r="AB20" s="74">
        <f t="shared" si="0"/>
        <v>4</v>
      </c>
      <c r="AC20" s="68">
        <f t="shared" si="1"/>
        <v>0</v>
      </c>
      <c r="AD20" s="74">
        <f t="shared" si="2"/>
        <v>1</v>
      </c>
      <c r="AE20" s="75">
        <f t="shared" si="3"/>
        <v>4</v>
      </c>
      <c r="AF20" s="495" t="s">
        <v>618</v>
      </c>
      <c r="AG20" s="792" t="s">
        <v>642</v>
      </c>
    </row>
    <row r="21" spans="1:33" ht="15.75" x14ac:dyDescent="0.25">
      <c r="A21" s="82" t="s">
        <v>721</v>
      </c>
      <c r="B21" s="30" t="s">
        <v>1</v>
      </c>
      <c r="C21" s="83" t="s">
        <v>163</v>
      </c>
      <c r="D21" s="524"/>
      <c r="E21" s="85"/>
      <c r="F21" s="84"/>
      <c r="G21" s="529"/>
      <c r="H21" s="524">
        <v>8</v>
      </c>
      <c r="I21" s="85"/>
      <c r="J21" s="84">
        <v>2</v>
      </c>
      <c r="K21" s="86" t="s">
        <v>1</v>
      </c>
      <c r="L21" s="85"/>
      <c r="M21" s="85"/>
      <c r="N21" s="84"/>
      <c r="O21" s="529"/>
      <c r="P21" s="524"/>
      <c r="Q21" s="85"/>
      <c r="R21" s="84"/>
      <c r="S21" s="86"/>
      <c r="T21" s="85"/>
      <c r="U21" s="85"/>
      <c r="V21" s="84"/>
      <c r="W21" s="529"/>
      <c r="X21" s="524"/>
      <c r="Y21" s="85"/>
      <c r="Z21" s="84"/>
      <c r="AA21" s="529"/>
      <c r="AB21" s="74">
        <f t="shared" si="0"/>
        <v>8</v>
      </c>
      <c r="AC21" s="68">
        <f t="shared" si="1"/>
        <v>0</v>
      </c>
      <c r="AD21" s="74">
        <f t="shared" si="2"/>
        <v>2</v>
      </c>
      <c r="AE21" s="75">
        <f t="shared" si="3"/>
        <v>8</v>
      </c>
      <c r="AF21" s="495" t="s">
        <v>550</v>
      </c>
      <c r="AG21" s="792" t="s">
        <v>551</v>
      </c>
    </row>
    <row r="22" spans="1:33" ht="15.75" x14ac:dyDescent="0.25">
      <c r="A22" s="82" t="s">
        <v>652</v>
      </c>
      <c r="B22" s="10" t="s">
        <v>1</v>
      </c>
      <c r="C22" s="83" t="s">
        <v>164</v>
      </c>
      <c r="D22" s="524"/>
      <c r="E22" s="85"/>
      <c r="F22" s="84"/>
      <c r="G22" s="529"/>
      <c r="H22" s="524"/>
      <c r="I22" s="85"/>
      <c r="J22" s="84"/>
      <c r="K22" s="86"/>
      <c r="L22" s="85">
        <v>8</v>
      </c>
      <c r="M22" s="85"/>
      <c r="N22" s="84">
        <v>2</v>
      </c>
      <c r="O22" s="529" t="s">
        <v>1</v>
      </c>
      <c r="P22" s="524"/>
      <c r="Q22" s="85"/>
      <c r="R22" s="84"/>
      <c r="S22" s="86"/>
      <c r="T22" s="85"/>
      <c r="U22" s="85"/>
      <c r="V22" s="84"/>
      <c r="W22" s="529"/>
      <c r="X22" s="524"/>
      <c r="Y22" s="85"/>
      <c r="Z22" s="84"/>
      <c r="AA22" s="529"/>
      <c r="AB22" s="74">
        <f t="shared" si="0"/>
        <v>8</v>
      </c>
      <c r="AC22" s="68">
        <f t="shared" si="1"/>
        <v>0</v>
      </c>
      <c r="AD22" s="74">
        <f t="shared" si="2"/>
        <v>2</v>
      </c>
      <c r="AE22" s="75">
        <f t="shared" si="3"/>
        <v>8</v>
      </c>
      <c r="AF22" s="495" t="s">
        <v>643</v>
      </c>
      <c r="AG22" s="792" t="s">
        <v>644</v>
      </c>
    </row>
    <row r="23" spans="1:33" ht="15.75" x14ac:dyDescent="0.25">
      <c r="A23" s="82" t="s">
        <v>653</v>
      </c>
      <c r="B23" s="30" t="s">
        <v>1</v>
      </c>
      <c r="C23" s="83" t="s">
        <v>165</v>
      </c>
      <c r="D23" s="524"/>
      <c r="E23" s="85"/>
      <c r="F23" s="84"/>
      <c r="G23" s="529"/>
      <c r="H23" s="524"/>
      <c r="I23" s="85"/>
      <c r="J23" s="84"/>
      <c r="K23" s="86"/>
      <c r="L23" s="85">
        <v>8</v>
      </c>
      <c r="M23" s="85"/>
      <c r="N23" s="84">
        <v>2</v>
      </c>
      <c r="O23" s="529" t="s">
        <v>1</v>
      </c>
      <c r="P23" s="524"/>
      <c r="Q23" s="85"/>
      <c r="R23" s="84"/>
      <c r="S23" s="86"/>
      <c r="T23" s="85"/>
      <c r="U23" s="85"/>
      <c r="V23" s="84"/>
      <c r="W23" s="529"/>
      <c r="X23" s="524"/>
      <c r="Y23" s="85"/>
      <c r="Z23" s="84"/>
      <c r="AA23" s="529"/>
      <c r="AB23" s="74">
        <f t="shared" si="0"/>
        <v>8</v>
      </c>
      <c r="AC23" s="68">
        <f t="shared" si="1"/>
        <v>0</v>
      </c>
      <c r="AD23" s="74">
        <f t="shared" si="2"/>
        <v>2</v>
      </c>
      <c r="AE23" s="75">
        <f t="shared" si="3"/>
        <v>8</v>
      </c>
      <c r="AF23" s="495" t="s">
        <v>718</v>
      </c>
      <c r="AG23" s="792" t="s">
        <v>558</v>
      </c>
    </row>
    <row r="24" spans="1:33" ht="15.75" x14ac:dyDescent="0.25">
      <c r="A24" s="28" t="s">
        <v>43</v>
      </c>
      <c r="B24" s="30" t="s">
        <v>1</v>
      </c>
      <c r="C24" s="31" t="s">
        <v>44</v>
      </c>
      <c r="D24" s="74"/>
      <c r="E24" s="68"/>
      <c r="F24" s="70"/>
      <c r="G24" s="177"/>
      <c r="H24" s="74"/>
      <c r="I24" s="68"/>
      <c r="J24" s="70"/>
      <c r="K24" s="71"/>
      <c r="L24" s="68"/>
      <c r="M24" s="68"/>
      <c r="N24" s="70"/>
      <c r="O24" s="177"/>
      <c r="P24" s="74"/>
      <c r="Q24" s="68"/>
      <c r="R24" s="70"/>
      <c r="S24" s="71"/>
      <c r="T24" s="68">
        <v>12</v>
      </c>
      <c r="U24" s="68"/>
      <c r="V24" s="80">
        <v>2</v>
      </c>
      <c r="W24" s="392" t="s">
        <v>1</v>
      </c>
      <c r="X24" s="74"/>
      <c r="Y24" s="68"/>
      <c r="Z24" s="70"/>
      <c r="AA24" s="177"/>
      <c r="AB24" s="74">
        <f t="shared" si="0"/>
        <v>12</v>
      </c>
      <c r="AC24" s="68">
        <f t="shared" si="1"/>
        <v>0</v>
      </c>
      <c r="AD24" s="74">
        <f t="shared" si="2"/>
        <v>2</v>
      </c>
      <c r="AE24" s="75">
        <f t="shared" si="3"/>
        <v>12</v>
      </c>
      <c r="AF24" s="474" t="s">
        <v>559</v>
      </c>
      <c r="AG24" s="792" t="s">
        <v>560</v>
      </c>
    </row>
    <row r="25" spans="1:33" ht="15.75" x14ac:dyDescent="0.25">
      <c r="A25" s="28" t="s">
        <v>41</v>
      </c>
      <c r="B25" s="30" t="s">
        <v>1</v>
      </c>
      <c r="C25" s="31" t="s">
        <v>42</v>
      </c>
      <c r="D25" s="74"/>
      <c r="E25" s="68"/>
      <c r="F25" s="70"/>
      <c r="G25" s="177"/>
      <c r="H25" s="74"/>
      <c r="I25" s="68"/>
      <c r="J25" s="70"/>
      <c r="K25" s="71"/>
      <c r="L25" s="68"/>
      <c r="M25" s="68"/>
      <c r="N25" s="70"/>
      <c r="O25" s="177"/>
      <c r="P25" s="74"/>
      <c r="Q25" s="68"/>
      <c r="R25" s="70"/>
      <c r="S25" s="71"/>
      <c r="T25" s="68"/>
      <c r="U25" s="68"/>
      <c r="V25" s="80"/>
      <c r="W25" s="392"/>
      <c r="X25" s="74">
        <v>12</v>
      </c>
      <c r="Y25" s="68"/>
      <c r="Z25" s="70">
        <v>2</v>
      </c>
      <c r="AA25" s="177" t="s">
        <v>1</v>
      </c>
      <c r="AB25" s="74">
        <f t="shared" si="0"/>
        <v>12</v>
      </c>
      <c r="AC25" s="68">
        <f t="shared" si="1"/>
        <v>0</v>
      </c>
      <c r="AD25" s="74">
        <f t="shared" si="2"/>
        <v>2</v>
      </c>
      <c r="AE25" s="75">
        <f t="shared" si="3"/>
        <v>12</v>
      </c>
      <c r="AF25" s="474" t="s">
        <v>559</v>
      </c>
      <c r="AG25" s="792" t="s">
        <v>560</v>
      </c>
    </row>
    <row r="26" spans="1:33" ht="16.5" customHeight="1" x14ac:dyDescent="0.25">
      <c r="A26" s="28" t="s">
        <v>61</v>
      </c>
      <c r="B26" s="30" t="s">
        <v>1</v>
      </c>
      <c r="C26" s="790" t="s">
        <v>62</v>
      </c>
      <c r="D26" s="74"/>
      <c r="E26" s="68"/>
      <c r="F26" s="70"/>
      <c r="G26" s="177"/>
      <c r="H26" s="74"/>
      <c r="I26" s="68"/>
      <c r="J26" s="70"/>
      <c r="K26" s="71"/>
      <c r="L26" s="68"/>
      <c r="M26" s="68"/>
      <c r="N26" s="70"/>
      <c r="O26" s="177"/>
      <c r="P26" s="74">
        <v>8</v>
      </c>
      <c r="Q26" s="68"/>
      <c r="R26" s="70">
        <v>2</v>
      </c>
      <c r="S26" s="71" t="s">
        <v>1</v>
      </c>
      <c r="T26" s="68"/>
      <c r="U26" s="68"/>
      <c r="V26" s="80"/>
      <c r="W26" s="392"/>
      <c r="X26" s="74"/>
      <c r="Y26" s="68"/>
      <c r="Z26" s="70"/>
      <c r="AA26" s="177"/>
      <c r="AB26" s="74">
        <f t="shared" si="0"/>
        <v>8</v>
      </c>
      <c r="AC26" s="68">
        <f t="shared" si="1"/>
        <v>0</v>
      </c>
      <c r="AD26" s="74">
        <f t="shared" si="2"/>
        <v>2</v>
      </c>
      <c r="AE26" s="75">
        <f t="shared" si="3"/>
        <v>8</v>
      </c>
      <c r="AF26" s="652" t="s">
        <v>807</v>
      </c>
      <c r="AG26" s="792" t="s">
        <v>561</v>
      </c>
    </row>
    <row r="27" spans="1:33" ht="15.75" x14ac:dyDescent="0.25">
      <c r="A27" s="28" t="s">
        <v>810</v>
      </c>
      <c r="B27" s="30" t="s">
        <v>1</v>
      </c>
      <c r="C27" s="31" t="s">
        <v>809</v>
      </c>
      <c r="D27" s="74"/>
      <c r="E27" s="68"/>
      <c r="F27" s="70"/>
      <c r="G27" s="177"/>
      <c r="H27" s="74"/>
      <c r="I27" s="68"/>
      <c r="J27" s="70"/>
      <c r="K27" s="71"/>
      <c r="L27" s="68"/>
      <c r="M27" s="68"/>
      <c r="N27" s="70"/>
      <c r="O27" s="177"/>
      <c r="P27" s="74"/>
      <c r="Q27" s="68"/>
      <c r="R27" s="70"/>
      <c r="S27" s="71"/>
      <c r="T27" s="68">
        <v>8</v>
      </c>
      <c r="U27" s="68"/>
      <c r="V27" s="80">
        <v>2</v>
      </c>
      <c r="W27" s="392" t="s">
        <v>1</v>
      </c>
      <c r="X27" s="74"/>
      <c r="Y27" s="68"/>
      <c r="Z27" s="70"/>
      <c r="AA27" s="177"/>
      <c r="AB27" s="74">
        <f t="shared" si="0"/>
        <v>8</v>
      </c>
      <c r="AC27" s="68">
        <f t="shared" si="1"/>
        <v>0</v>
      </c>
      <c r="AD27" s="74">
        <f t="shared" si="2"/>
        <v>2</v>
      </c>
      <c r="AE27" s="75">
        <f t="shared" si="3"/>
        <v>8</v>
      </c>
      <c r="AF27" s="571" t="s">
        <v>807</v>
      </c>
      <c r="AG27" s="793" t="s">
        <v>609</v>
      </c>
    </row>
    <row r="28" spans="1:33" ht="15.75" x14ac:dyDescent="0.25">
      <c r="A28" s="28" t="s">
        <v>67</v>
      </c>
      <c r="B28" s="30" t="s">
        <v>1</v>
      </c>
      <c r="C28" s="31" t="s">
        <v>166</v>
      </c>
      <c r="D28" s="74"/>
      <c r="E28" s="68"/>
      <c r="F28" s="70"/>
      <c r="G28" s="177"/>
      <c r="H28" s="74"/>
      <c r="I28" s="68"/>
      <c r="J28" s="70"/>
      <c r="K28" s="71"/>
      <c r="L28" s="68"/>
      <c r="M28" s="68"/>
      <c r="N28" s="70"/>
      <c r="O28" s="177"/>
      <c r="P28" s="74"/>
      <c r="Q28" s="68">
        <v>8</v>
      </c>
      <c r="R28" s="70">
        <v>2</v>
      </c>
      <c r="S28" s="71" t="s">
        <v>1</v>
      </c>
      <c r="T28" s="68"/>
      <c r="U28" s="68"/>
      <c r="V28" s="80"/>
      <c r="W28" s="177"/>
      <c r="X28" s="74"/>
      <c r="Y28" s="68"/>
      <c r="Z28" s="70"/>
      <c r="AA28" s="177"/>
      <c r="AB28" s="74">
        <f t="shared" si="0"/>
        <v>0</v>
      </c>
      <c r="AC28" s="68">
        <f t="shared" si="1"/>
        <v>8</v>
      </c>
      <c r="AD28" s="74">
        <f t="shared" si="2"/>
        <v>2</v>
      </c>
      <c r="AE28" s="75">
        <f t="shared" si="3"/>
        <v>8</v>
      </c>
      <c r="AF28" s="474" t="s">
        <v>562</v>
      </c>
      <c r="AG28" s="792" t="s">
        <v>555</v>
      </c>
    </row>
    <row r="29" spans="1:33" ht="15.75" x14ac:dyDescent="0.25">
      <c r="A29" s="28" t="s">
        <v>63</v>
      </c>
      <c r="B29" s="88" t="s">
        <v>1</v>
      </c>
      <c r="C29" s="35" t="s">
        <v>64</v>
      </c>
      <c r="D29" s="74"/>
      <c r="E29" s="68"/>
      <c r="F29" s="70"/>
      <c r="G29" s="177"/>
      <c r="H29" s="74">
        <v>8</v>
      </c>
      <c r="I29" s="68"/>
      <c r="J29" s="70">
        <v>2</v>
      </c>
      <c r="K29" s="71" t="s">
        <v>1</v>
      </c>
      <c r="L29" s="68"/>
      <c r="M29" s="68"/>
      <c r="N29" s="70"/>
      <c r="O29" s="177"/>
      <c r="P29" s="74"/>
      <c r="Q29" s="68"/>
      <c r="R29" s="70"/>
      <c r="S29" s="71"/>
      <c r="T29" s="68"/>
      <c r="U29" s="68"/>
      <c r="V29" s="80"/>
      <c r="W29" s="392"/>
      <c r="X29" s="74"/>
      <c r="Y29" s="68"/>
      <c r="Z29" s="70"/>
      <c r="AA29" s="177"/>
      <c r="AB29" s="74">
        <f t="shared" si="0"/>
        <v>8</v>
      </c>
      <c r="AC29" s="68">
        <f t="shared" si="1"/>
        <v>0</v>
      </c>
      <c r="AD29" s="74">
        <f t="shared" si="2"/>
        <v>2</v>
      </c>
      <c r="AE29" s="75">
        <f t="shared" si="3"/>
        <v>8</v>
      </c>
      <c r="AF29" s="474" t="s">
        <v>564</v>
      </c>
      <c r="AG29" s="475" t="s">
        <v>646</v>
      </c>
    </row>
    <row r="30" spans="1:33" ht="15.75" x14ac:dyDescent="0.25">
      <c r="A30" s="28" t="s">
        <v>65</v>
      </c>
      <c r="B30" s="88" t="s">
        <v>1</v>
      </c>
      <c r="C30" s="36" t="s">
        <v>66</v>
      </c>
      <c r="D30" s="74"/>
      <c r="E30" s="68"/>
      <c r="F30" s="70"/>
      <c r="G30" s="177"/>
      <c r="H30" s="74"/>
      <c r="I30" s="68"/>
      <c r="J30" s="70"/>
      <c r="K30" s="71"/>
      <c r="L30" s="68">
        <v>8</v>
      </c>
      <c r="M30" s="68"/>
      <c r="N30" s="70">
        <v>2</v>
      </c>
      <c r="O30" s="177" t="s">
        <v>1</v>
      </c>
      <c r="P30" s="74"/>
      <c r="Q30" s="68"/>
      <c r="R30" s="70"/>
      <c r="S30" s="71"/>
      <c r="T30" s="68"/>
      <c r="U30" s="68"/>
      <c r="V30" s="80"/>
      <c r="W30" s="392"/>
      <c r="X30" s="74"/>
      <c r="Y30" s="68"/>
      <c r="Z30" s="70"/>
      <c r="AA30" s="177"/>
      <c r="AB30" s="74">
        <f t="shared" si="0"/>
        <v>8</v>
      </c>
      <c r="AC30" s="68">
        <f t="shared" si="1"/>
        <v>0</v>
      </c>
      <c r="AD30" s="74">
        <f t="shared" si="2"/>
        <v>2</v>
      </c>
      <c r="AE30" s="75">
        <f t="shared" si="3"/>
        <v>8</v>
      </c>
      <c r="AF30" s="474" t="s">
        <v>564</v>
      </c>
      <c r="AG30" s="475" t="s">
        <v>647</v>
      </c>
    </row>
    <row r="31" spans="1:33" ht="15.75" x14ac:dyDescent="0.25">
      <c r="A31" s="28" t="s">
        <v>811</v>
      </c>
      <c r="B31" s="88" t="s">
        <v>1</v>
      </c>
      <c r="C31" s="791" t="s">
        <v>839</v>
      </c>
      <c r="D31" s="94"/>
      <c r="E31" s="90"/>
      <c r="F31" s="89"/>
      <c r="G31" s="394"/>
      <c r="H31" s="94"/>
      <c r="I31" s="90"/>
      <c r="J31" s="89"/>
      <c r="K31" s="91"/>
      <c r="L31" s="90"/>
      <c r="M31" s="90"/>
      <c r="N31" s="89"/>
      <c r="O31" s="394"/>
      <c r="P31" s="94"/>
      <c r="Q31" s="90"/>
      <c r="R31" s="89"/>
      <c r="S31" s="91"/>
      <c r="T31" s="90"/>
      <c r="U31" s="90"/>
      <c r="V31" s="92"/>
      <c r="W31" s="398"/>
      <c r="X31" s="651">
        <v>8</v>
      </c>
      <c r="Y31" s="90"/>
      <c r="Z31" s="89">
        <v>1</v>
      </c>
      <c r="AA31" s="394" t="s">
        <v>157</v>
      </c>
      <c r="AB31" s="94">
        <f t="shared" si="0"/>
        <v>8</v>
      </c>
      <c r="AC31" s="90">
        <f t="shared" si="1"/>
        <v>0</v>
      </c>
      <c r="AD31" s="94">
        <f t="shared" si="2"/>
        <v>1</v>
      </c>
      <c r="AE31" s="95">
        <f t="shared" si="3"/>
        <v>8</v>
      </c>
      <c r="AF31" s="652" t="s">
        <v>807</v>
      </c>
      <c r="AG31" s="475" t="s">
        <v>557</v>
      </c>
    </row>
    <row r="32" spans="1:33" ht="15.75" x14ac:dyDescent="0.25">
      <c r="A32" s="28"/>
      <c r="B32" s="30" t="s">
        <v>117</v>
      </c>
      <c r="C32" s="31" t="s">
        <v>133</v>
      </c>
      <c r="D32" s="74"/>
      <c r="E32" s="68"/>
      <c r="F32" s="67"/>
      <c r="G32" s="312"/>
      <c r="H32" s="74"/>
      <c r="I32" s="68"/>
      <c r="J32" s="70"/>
      <c r="K32" s="71"/>
      <c r="L32" s="68"/>
      <c r="M32" s="68"/>
      <c r="N32" s="70"/>
      <c r="O32" s="177"/>
      <c r="P32" s="74">
        <v>4</v>
      </c>
      <c r="Q32" s="68">
        <v>4</v>
      </c>
      <c r="R32" s="70">
        <v>3</v>
      </c>
      <c r="S32" s="71"/>
      <c r="T32" s="68"/>
      <c r="U32" s="68"/>
      <c r="V32" s="80"/>
      <c r="W32" s="392"/>
      <c r="X32" s="74"/>
      <c r="Y32" s="68"/>
      <c r="Z32" s="70"/>
      <c r="AA32" s="177"/>
      <c r="AB32" s="74">
        <f t="shared" si="0"/>
        <v>4</v>
      </c>
      <c r="AC32" s="68">
        <f t="shared" si="1"/>
        <v>4</v>
      </c>
      <c r="AD32" s="74">
        <f t="shared" si="2"/>
        <v>3</v>
      </c>
      <c r="AE32" s="75">
        <f t="shared" si="3"/>
        <v>8</v>
      </c>
      <c r="AF32" s="474"/>
      <c r="AG32" s="475"/>
    </row>
    <row r="33" spans="1:33" ht="15.75" x14ac:dyDescent="0.25">
      <c r="A33" s="28"/>
      <c r="B33" s="30" t="s">
        <v>117</v>
      </c>
      <c r="C33" s="31" t="s">
        <v>134</v>
      </c>
      <c r="D33" s="74"/>
      <c r="E33" s="68"/>
      <c r="F33" s="67"/>
      <c r="G33" s="312"/>
      <c r="H33" s="74"/>
      <c r="I33" s="68"/>
      <c r="J33" s="70"/>
      <c r="K33" s="71"/>
      <c r="L33" s="68"/>
      <c r="M33" s="68"/>
      <c r="N33" s="70"/>
      <c r="O33" s="177"/>
      <c r="P33" s="74"/>
      <c r="Q33" s="68"/>
      <c r="R33" s="70"/>
      <c r="S33" s="71"/>
      <c r="T33" s="68">
        <v>4</v>
      </c>
      <c r="U33" s="68">
        <v>4</v>
      </c>
      <c r="V33" s="80">
        <v>3</v>
      </c>
      <c r="W33" s="392" t="s">
        <v>155</v>
      </c>
      <c r="X33" s="74"/>
      <c r="Y33" s="68"/>
      <c r="Z33" s="70"/>
      <c r="AA33" s="177"/>
      <c r="AB33" s="74">
        <f t="shared" si="0"/>
        <v>4</v>
      </c>
      <c r="AC33" s="68">
        <f t="shared" si="1"/>
        <v>4</v>
      </c>
      <c r="AD33" s="74">
        <f t="shared" si="2"/>
        <v>3</v>
      </c>
      <c r="AE33" s="75">
        <f t="shared" si="3"/>
        <v>8</v>
      </c>
      <c r="AF33" s="474"/>
      <c r="AG33" s="475"/>
    </row>
    <row r="34" spans="1:33" ht="15.75" x14ac:dyDescent="0.25">
      <c r="A34" s="28"/>
      <c r="B34" s="30" t="s">
        <v>117</v>
      </c>
      <c r="C34" s="31" t="s">
        <v>135</v>
      </c>
      <c r="D34" s="74"/>
      <c r="E34" s="68"/>
      <c r="F34" s="67"/>
      <c r="G34" s="312"/>
      <c r="H34" s="74"/>
      <c r="I34" s="68"/>
      <c r="J34" s="70"/>
      <c r="K34" s="71"/>
      <c r="L34" s="74">
        <v>4</v>
      </c>
      <c r="M34" s="68">
        <v>4</v>
      </c>
      <c r="N34" s="70">
        <v>3</v>
      </c>
      <c r="O34" s="177" t="s">
        <v>155</v>
      </c>
      <c r="P34" s="74"/>
      <c r="Q34" s="68"/>
      <c r="R34" s="70"/>
      <c r="S34" s="71"/>
      <c r="T34" s="68"/>
      <c r="U34" s="68"/>
      <c r="V34" s="80"/>
      <c r="W34" s="392"/>
      <c r="X34" s="74"/>
      <c r="Y34" s="68"/>
      <c r="Z34" s="70"/>
      <c r="AA34" s="177"/>
      <c r="AB34" s="74">
        <f t="shared" si="0"/>
        <v>4</v>
      </c>
      <c r="AC34" s="68">
        <f t="shared" si="1"/>
        <v>4</v>
      </c>
      <c r="AD34" s="74">
        <f t="shared" si="2"/>
        <v>3</v>
      </c>
      <c r="AE34" s="75">
        <f t="shared" si="3"/>
        <v>8</v>
      </c>
      <c r="AF34" s="474"/>
      <c r="AG34" s="475"/>
    </row>
    <row r="35" spans="1:33" ht="19.5" thickBot="1" x14ac:dyDescent="0.35">
      <c r="A35" s="96"/>
      <c r="B35" s="97"/>
      <c r="C35" s="788" t="s">
        <v>169</v>
      </c>
      <c r="D35" s="525">
        <f>SUM(D10:D34)</f>
        <v>16</v>
      </c>
      <c r="E35" s="98">
        <f>SUM(E10:E34)</f>
        <v>30</v>
      </c>
      <c r="F35" s="98">
        <f>SUM(F10:F34)</f>
        <v>8</v>
      </c>
      <c r="G35" s="530" t="s">
        <v>19</v>
      </c>
      <c r="H35" s="525">
        <f>SUM(H10:H34)</f>
        <v>24</v>
      </c>
      <c r="I35" s="98">
        <f>SUM(I10:I34)</f>
        <v>8</v>
      </c>
      <c r="J35" s="98">
        <f>SUM(J10:J34)</f>
        <v>8</v>
      </c>
      <c r="K35" s="99" t="s">
        <v>19</v>
      </c>
      <c r="L35" s="98">
        <f>SUM(L10:L34)</f>
        <v>28</v>
      </c>
      <c r="M35" s="98">
        <f>SUM(M10:M34)</f>
        <v>4</v>
      </c>
      <c r="N35" s="98">
        <f>SUM(N10:N34)</f>
        <v>9</v>
      </c>
      <c r="O35" s="530" t="s">
        <v>19</v>
      </c>
      <c r="P35" s="525">
        <f>SUM(P10:P34)</f>
        <v>12</v>
      </c>
      <c r="Q35" s="98">
        <f>SUM(Q10:Q34)</f>
        <v>20</v>
      </c>
      <c r="R35" s="98">
        <f>SUM(R10:R34)</f>
        <v>9</v>
      </c>
      <c r="S35" s="99" t="s">
        <v>19</v>
      </c>
      <c r="T35" s="98">
        <f>SUM(T10:T34)</f>
        <v>24</v>
      </c>
      <c r="U35" s="98">
        <f>SUM(U10:U34)</f>
        <v>20</v>
      </c>
      <c r="V35" s="98">
        <f>SUM(V10:V34)</f>
        <v>12</v>
      </c>
      <c r="W35" s="530" t="s">
        <v>19</v>
      </c>
      <c r="X35" s="525">
        <f>SUM(X10:X34)</f>
        <v>34</v>
      </c>
      <c r="Y35" s="98">
        <f>SUM(Y10:Y34)</f>
        <v>2</v>
      </c>
      <c r="Z35" s="98">
        <f>SUM(Z10:Z34)</f>
        <v>7</v>
      </c>
      <c r="AA35" s="530" t="s">
        <v>19</v>
      </c>
      <c r="AB35" s="535">
        <f>SUM(AB10:AB34)</f>
        <v>138</v>
      </c>
      <c r="AC35" s="100">
        <f>SUM(AC10:AC34)</f>
        <v>84</v>
      </c>
      <c r="AD35" s="100">
        <f>SUM(AD10:AD34)</f>
        <v>53</v>
      </c>
      <c r="AE35" s="101">
        <f>SUM(AE10:AE34)</f>
        <v>222</v>
      </c>
      <c r="AF35" s="476"/>
      <c r="AG35" s="476"/>
    </row>
    <row r="36" spans="1:33" ht="16.5" x14ac:dyDescent="0.3">
      <c r="A36" s="787"/>
      <c r="B36" s="103"/>
      <c r="C36" s="789" t="s">
        <v>5</v>
      </c>
      <c r="D36" s="104"/>
      <c r="E36" s="104"/>
      <c r="F36" s="104"/>
      <c r="G36" s="104"/>
      <c r="H36" s="104"/>
      <c r="I36" s="104"/>
      <c r="J36" s="104"/>
      <c r="K36" s="104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981"/>
      <c r="W36" s="981"/>
      <c r="X36" s="981"/>
      <c r="Y36" s="981"/>
      <c r="Z36" s="981"/>
      <c r="AA36" s="981"/>
      <c r="AB36" s="105"/>
      <c r="AC36" s="105"/>
      <c r="AD36" s="105"/>
      <c r="AE36" s="106"/>
      <c r="AF36" s="324"/>
      <c r="AG36" s="324"/>
    </row>
    <row r="37" spans="1:33" ht="15.75" x14ac:dyDescent="0.25">
      <c r="A37" s="28" t="s">
        <v>68</v>
      </c>
      <c r="B37" s="30" t="s">
        <v>119</v>
      </c>
      <c r="C37" s="31" t="s">
        <v>69</v>
      </c>
      <c r="D37" s="68"/>
      <c r="E37" s="68"/>
      <c r="F37" s="108" t="s">
        <v>19</v>
      </c>
      <c r="G37" s="129"/>
      <c r="H37" s="74"/>
      <c r="I37" s="68">
        <v>12</v>
      </c>
      <c r="J37" s="108" t="s">
        <v>19</v>
      </c>
      <c r="K37" s="109" t="s">
        <v>137</v>
      </c>
      <c r="L37" s="68"/>
      <c r="M37" s="68"/>
      <c r="N37" s="108" t="s">
        <v>19</v>
      </c>
      <c r="O37" s="129"/>
      <c r="P37" s="74"/>
      <c r="Q37" s="68"/>
      <c r="R37" s="108" t="s">
        <v>19</v>
      </c>
      <c r="S37" s="109"/>
      <c r="T37" s="68"/>
      <c r="U37" s="68"/>
      <c r="V37" s="108" t="s">
        <v>19</v>
      </c>
      <c r="W37" s="129"/>
      <c r="X37" s="74"/>
      <c r="Y37" s="68"/>
      <c r="Z37" s="108" t="s">
        <v>19</v>
      </c>
      <c r="AA37" s="129"/>
      <c r="AB37" s="74">
        <f t="shared" ref="AB37:AB39" si="4">SUM(D37,H37,L37,P37,T37,X37)</f>
        <v>0</v>
      </c>
      <c r="AC37" s="68">
        <f t="shared" ref="AC37:AC39" si="5">SUM(E37,I37,M37,Q37,U37,Y37)</f>
        <v>12</v>
      </c>
      <c r="AD37" s="108" t="s">
        <v>19</v>
      </c>
      <c r="AE37" s="75">
        <f t="shared" ref="AE37:AE39" si="6">SUM(AB37,AC37)</f>
        <v>12</v>
      </c>
      <c r="AF37" s="474" t="s">
        <v>682</v>
      </c>
      <c r="AG37" s="475" t="s">
        <v>683</v>
      </c>
    </row>
    <row r="38" spans="1:33" ht="15.75" x14ac:dyDescent="0.25">
      <c r="A38" s="28" t="s">
        <v>72</v>
      </c>
      <c r="B38" s="30" t="s">
        <v>119</v>
      </c>
      <c r="C38" s="31" t="s">
        <v>73</v>
      </c>
      <c r="D38" s="68"/>
      <c r="E38" s="68"/>
      <c r="F38" s="108" t="s">
        <v>19</v>
      </c>
      <c r="G38" s="129"/>
      <c r="H38" s="74"/>
      <c r="I38" s="68"/>
      <c r="J38" s="108" t="s">
        <v>19</v>
      </c>
      <c r="K38" s="109"/>
      <c r="L38" s="68"/>
      <c r="M38" s="68">
        <v>12</v>
      </c>
      <c r="N38" s="108" t="s">
        <v>19</v>
      </c>
      <c r="O38" s="129" t="s">
        <v>137</v>
      </c>
      <c r="P38" s="74"/>
      <c r="Q38" s="68"/>
      <c r="R38" s="108" t="s">
        <v>19</v>
      </c>
      <c r="S38" s="109"/>
      <c r="T38" s="68"/>
      <c r="U38" s="68"/>
      <c r="V38" s="108" t="s">
        <v>19</v>
      </c>
      <c r="W38" s="129"/>
      <c r="X38" s="74"/>
      <c r="Y38" s="68"/>
      <c r="Z38" s="108" t="s">
        <v>19</v>
      </c>
      <c r="AA38" s="129"/>
      <c r="AB38" s="74">
        <f t="shared" si="4"/>
        <v>0</v>
      </c>
      <c r="AC38" s="68">
        <f t="shared" si="5"/>
        <v>12</v>
      </c>
      <c r="AD38" s="108" t="s">
        <v>19</v>
      </c>
      <c r="AE38" s="75">
        <f t="shared" si="6"/>
        <v>12</v>
      </c>
      <c r="AF38" s="474" t="s">
        <v>682</v>
      </c>
      <c r="AG38" s="475" t="s">
        <v>683</v>
      </c>
    </row>
    <row r="39" spans="1:33" ht="16.5" thickBot="1" x14ac:dyDescent="0.3">
      <c r="A39" s="28" t="s">
        <v>74</v>
      </c>
      <c r="B39" s="30" t="s">
        <v>119</v>
      </c>
      <c r="C39" s="31" t="s">
        <v>75</v>
      </c>
      <c r="D39" s="298"/>
      <c r="E39" s="68"/>
      <c r="F39" s="108" t="s">
        <v>19</v>
      </c>
      <c r="G39" s="129"/>
      <c r="H39" s="74"/>
      <c r="I39" s="68"/>
      <c r="J39" s="108" t="s">
        <v>19</v>
      </c>
      <c r="K39" s="109"/>
      <c r="L39" s="68"/>
      <c r="M39" s="68"/>
      <c r="N39" s="108" t="s">
        <v>19</v>
      </c>
      <c r="O39" s="129"/>
      <c r="P39" s="74"/>
      <c r="Q39" s="68">
        <v>12</v>
      </c>
      <c r="R39" s="108" t="s">
        <v>19</v>
      </c>
      <c r="S39" s="109" t="s">
        <v>137</v>
      </c>
      <c r="T39" s="68"/>
      <c r="U39" s="68"/>
      <c r="V39" s="108" t="s">
        <v>19</v>
      </c>
      <c r="W39" s="129"/>
      <c r="X39" s="74"/>
      <c r="Y39" s="68"/>
      <c r="Z39" s="108" t="s">
        <v>19</v>
      </c>
      <c r="AA39" s="129"/>
      <c r="AB39" s="74">
        <f t="shared" si="4"/>
        <v>0</v>
      </c>
      <c r="AC39" s="68">
        <f t="shared" si="5"/>
        <v>12</v>
      </c>
      <c r="AD39" s="108" t="s">
        <v>19</v>
      </c>
      <c r="AE39" s="75">
        <f t="shared" si="6"/>
        <v>12</v>
      </c>
      <c r="AF39" s="474" t="s">
        <v>682</v>
      </c>
      <c r="AG39" s="475" t="s">
        <v>683</v>
      </c>
    </row>
    <row r="40" spans="1:33" ht="16.5" thickBot="1" x14ac:dyDescent="0.3">
      <c r="A40" s="111"/>
      <c r="B40" s="112"/>
      <c r="C40" s="113" t="s">
        <v>15</v>
      </c>
      <c r="D40" s="630">
        <f>SUM(D37:D39)</f>
        <v>0</v>
      </c>
      <c r="E40" s="114">
        <f>SUM(E37:E39)</f>
        <v>0</v>
      </c>
      <c r="F40" s="115" t="s">
        <v>19</v>
      </c>
      <c r="G40" s="532" t="s">
        <v>19</v>
      </c>
      <c r="H40" s="531">
        <f>SUM(H37:H39)</f>
        <v>0</v>
      </c>
      <c r="I40" s="114">
        <f>SUM(I37:I39)</f>
        <v>12</v>
      </c>
      <c r="J40" s="115" t="s">
        <v>19</v>
      </c>
      <c r="K40" s="116" t="s">
        <v>19</v>
      </c>
      <c r="L40" s="630">
        <f>SUM(L37:L39)</f>
        <v>0</v>
      </c>
      <c r="M40" s="630">
        <f>SUM(M37:M39)</f>
        <v>12</v>
      </c>
      <c r="N40" s="115" t="s">
        <v>19</v>
      </c>
      <c r="O40" s="116" t="s">
        <v>19</v>
      </c>
      <c r="P40" s="630">
        <f>SUM(P37:P39)</f>
        <v>0</v>
      </c>
      <c r="Q40" s="630">
        <f>SUM(Q37:Q39)</f>
        <v>12</v>
      </c>
      <c r="R40" s="633" t="s">
        <v>19</v>
      </c>
      <c r="S40" s="634" t="s">
        <v>19</v>
      </c>
      <c r="T40" s="630">
        <f>SUM(T37:T39)</f>
        <v>0</v>
      </c>
      <c r="U40" s="630">
        <f>SUM(U37:U39)</f>
        <v>0</v>
      </c>
      <c r="V40" s="633" t="s">
        <v>19</v>
      </c>
      <c r="W40" s="635" t="s">
        <v>19</v>
      </c>
      <c r="X40" s="636">
        <f>SUM(X37:X39)</f>
        <v>0</v>
      </c>
      <c r="Y40" s="630">
        <f>SUM(Y37:Y39)</f>
        <v>0</v>
      </c>
      <c r="Z40" s="633" t="s">
        <v>19</v>
      </c>
      <c r="AA40" s="634" t="s">
        <v>19</v>
      </c>
      <c r="AB40" s="630">
        <f>SUM(AB37:AB39)</f>
        <v>0</v>
      </c>
      <c r="AC40" s="630">
        <f>SUM(AC37:AC39)</f>
        <v>36</v>
      </c>
      <c r="AD40" s="637" t="s">
        <v>19</v>
      </c>
      <c r="AE40" s="638">
        <f>SUM(AE37:AE39)</f>
        <v>36</v>
      </c>
      <c r="AF40" s="324"/>
      <c r="AG40" s="324"/>
    </row>
    <row r="41" spans="1:33" ht="16.5" x14ac:dyDescent="0.3">
      <c r="A41" s="102"/>
      <c r="B41" s="103"/>
      <c r="C41" s="104" t="s">
        <v>170</v>
      </c>
      <c r="D41" s="631"/>
      <c r="E41" s="104"/>
      <c r="F41" s="104"/>
      <c r="G41" s="104"/>
      <c r="H41" s="104"/>
      <c r="I41" s="104"/>
      <c r="J41" s="104"/>
      <c r="K41" s="104"/>
      <c r="L41" s="981"/>
      <c r="M41" s="981"/>
      <c r="N41" s="981"/>
      <c r="O41" s="981"/>
      <c r="P41" s="981"/>
      <c r="Q41" s="981"/>
      <c r="R41" s="981"/>
      <c r="S41" s="981"/>
      <c r="T41" s="981"/>
      <c r="U41" s="981"/>
      <c r="V41" s="981"/>
      <c r="W41" s="981"/>
      <c r="X41" s="981"/>
      <c r="Y41" s="981"/>
      <c r="Z41" s="981"/>
      <c r="AA41" s="981"/>
      <c r="AB41" s="105"/>
      <c r="AC41" s="105"/>
      <c r="AD41" s="105"/>
      <c r="AE41" s="106"/>
      <c r="AF41" s="324"/>
      <c r="AG41" s="324"/>
    </row>
    <row r="42" spans="1:33" ht="15.75" x14ac:dyDescent="0.25">
      <c r="A42" s="32" t="s">
        <v>171</v>
      </c>
      <c r="B42" s="30" t="s">
        <v>1</v>
      </c>
      <c r="C42" s="36" t="s">
        <v>172</v>
      </c>
      <c r="D42" s="632" t="s">
        <v>154</v>
      </c>
      <c r="E42" s="119" t="s">
        <v>154</v>
      </c>
      <c r="F42" s="118"/>
      <c r="G42" s="533"/>
      <c r="H42" s="464" t="s">
        <v>154</v>
      </c>
      <c r="I42" s="119" t="s">
        <v>154</v>
      </c>
      <c r="J42" s="118"/>
      <c r="K42" s="533"/>
      <c r="L42" s="464" t="s">
        <v>154</v>
      </c>
      <c r="M42" s="119" t="s">
        <v>154</v>
      </c>
      <c r="N42" s="118"/>
      <c r="O42" s="533"/>
      <c r="P42" s="74"/>
      <c r="Q42" s="68"/>
      <c r="R42" s="70"/>
      <c r="S42" s="81"/>
      <c r="T42" s="90">
        <v>4</v>
      </c>
      <c r="U42" s="90">
        <v>4</v>
      </c>
      <c r="V42" s="92">
        <v>3</v>
      </c>
      <c r="W42" s="398" t="s">
        <v>155</v>
      </c>
      <c r="X42" s="94" t="s">
        <v>154</v>
      </c>
      <c r="Y42" s="90" t="s">
        <v>154</v>
      </c>
      <c r="Z42" s="89"/>
      <c r="AA42" s="89"/>
      <c r="AB42" s="68">
        <f t="shared" ref="AB42:AB43" si="7">SUM(D42,H42,L42,P42,T42,X42)</f>
        <v>4</v>
      </c>
      <c r="AC42" s="68">
        <f t="shared" ref="AC42:AC43" si="8">SUM(E42,I42,M42,Q42,U42,Y42)</f>
        <v>4</v>
      </c>
      <c r="AD42" s="108">
        <f t="shared" ref="AD42:AD43" si="9">IF(J42+F42+N42+R42+V42+Z42=0,"",J42+F42+N42+R42+V42+Z42)</f>
        <v>3</v>
      </c>
      <c r="AE42" s="75">
        <f t="shared" ref="AE42:AE43" si="10">SUM(AB42,AC42)</f>
        <v>8</v>
      </c>
      <c r="AF42" s="475" t="s">
        <v>565</v>
      </c>
      <c r="AG42" s="475" t="s">
        <v>723</v>
      </c>
    </row>
    <row r="43" spans="1:33" ht="16.5" thickBot="1" x14ac:dyDescent="0.3">
      <c r="A43" s="32" t="s">
        <v>173</v>
      </c>
      <c r="B43" s="30" t="s">
        <v>1</v>
      </c>
      <c r="C43" s="36" t="s">
        <v>174</v>
      </c>
      <c r="D43" s="632" t="s">
        <v>154</v>
      </c>
      <c r="E43" s="119" t="s">
        <v>154</v>
      </c>
      <c r="F43" s="118"/>
      <c r="G43" s="533"/>
      <c r="H43" s="464" t="s">
        <v>154</v>
      </c>
      <c r="I43" s="119" t="s">
        <v>154</v>
      </c>
      <c r="J43" s="118"/>
      <c r="K43" s="533"/>
      <c r="L43" s="464" t="s">
        <v>154</v>
      </c>
      <c r="M43" s="119" t="s">
        <v>154</v>
      </c>
      <c r="N43" s="118"/>
      <c r="O43" s="533"/>
      <c r="P43" s="464" t="s">
        <v>154</v>
      </c>
      <c r="Q43" s="119" t="s">
        <v>154</v>
      </c>
      <c r="R43" s="118"/>
      <c r="S43" s="120"/>
      <c r="T43" s="90" t="s">
        <v>154</v>
      </c>
      <c r="U43" s="90" t="s">
        <v>154</v>
      </c>
      <c r="V43" s="92"/>
      <c r="W43" s="398"/>
      <c r="X43" s="94" t="s">
        <v>154</v>
      </c>
      <c r="Y43" s="90">
        <v>12</v>
      </c>
      <c r="Z43" s="89">
        <v>9</v>
      </c>
      <c r="AA43" s="89" t="s">
        <v>157</v>
      </c>
      <c r="AB43" s="121">
        <f t="shared" si="7"/>
        <v>0</v>
      </c>
      <c r="AC43" s="68">
        <f t="shared" si="8"/>
        <v>12</v>
      </c>
      <c r="AD43" s="108">
        <f t="shared" si="9"/>
        <v>9</v>
      </c>
      <c r="AE43" s="75">
        <f t="shared" si="10"/>
        <v>12</v>
      </c>
      <c r="AF43" s="477"/>
      <c r="AG43" s="477"/>
    </row>
    <row r="44" spans="1:33" ht="16.5" thickBot="1" x14ac:dyDescent="0.3">
      <c r="A44" s="111"/>
      <c r="B44" s="112"/>
      <c r="C44" s="113" t="s">
        <v>175</v>
      </c>
      <c r="D44" s="630">
        <f>SUM(D42:D43)</f>
        <v>0</v>
      </c>
      <c r="E44" s="114">
        <f>SUM(E42:E43)</f>
        <v>0</v>
      </c>
      <c r="F44" s="114">
        <f>SUM(F42:F43)</f>
        <v>0</v>
      </c>
      <c r="G44" s="532" t="s">
        <v>19</v>
      </c>
      <c r="H44" s="531">
        <f>SUM(H42:H43)</f>
        <v>0</v>
      </c>
      <c r="I44" s="114">
        <f>SUM(I42:I43)</f>
        <v>0</v>
      </c>
      <c r="J44" s="114">
        <f>SUM(J42:J43)</f>
        <v>0</v>
      </c>
      <c r="K44" s="532" t="s">
        <v>19</v>
      </c>
      <c r="L44" s="531">
        <f>SUM(L42:L43)</f>
        <v>0</v>
      </c>
      <c r="M44" s="114">
        <f>SUM(M42:M43)</f>
        <v>0</v>
      </c>
      <c r="N44" s="114">
        <f>SUM(N42:N43)</f>
        <v>0</v>
      </c>
      <c r="O44" s="532" t="s">
        <v>19</v>
      </c>
      <c r="P44" s="531">
        <f>SUM(P42:P43)</f>
        <v>0</v>
      </c>
      <c r="Q44" s="114">
        <f>SUM(Q42:Q43)</f>
        <v>0</v>
      </c>
      <c r="R44" s="114">
        <f>SUM(R42:R43)</f>
        <v>0</v>
      </c>
      <c r="S44" s="116" t="s">
        <v>19</v>
      </c>
      <c r="T44" s="114">
        <f>SUM(T42:T43)</f>
        <v>4</v>
      </c>
      <c r="U44" s="114">
        <f>SUM(U42:U43)</f>
        <v>4</v>
      </c>
      <c r="V44" s="114">
        <f>SUM(V42:V43)</f>
        <v>3</v>
      </c>
      <c r="W44" s="532" t="s">
        <v>19</v>
      </c>
      <c r="X44" s="531">
        <f>SUM(X42:X43)</f>
        <v>0</v>
      </c>
      <c r="Y44" s="114">
        <f>SUM(Y42:Y43)</f>
        <v>12</v>
      </c>
      <c r="Z44" s="114">
        <f>SUM(Z42:Z43)</f>
        <v>9</v>
      </c>
      <c r="AA44" s="116" t="s">
        <v>19</v>
      </c>
      <c r="AB44" s="114">
        <f t="shared" ref="AB44:AE44" si="11">SUM(AB42:AB43)</f>
        <v>4</v>
      </c>
      <c r="AC44" s="114">
        <f t="shared" si="11"/>
        <v>16</v>
      </c>
      <c r="AD44" s="114">
        <f t="shared" si="11"/>
        <v>12</v>
      </c>
      <c r="AE44" s="117">
        <f t="shared" si="11"/>
        <v>20</v>
      </c>
      <c r="AF44" s="324"/>
      <c r="AG44" s="324"/>
    </row>
    <row r="45" spans="1:33" ht="18.75" thickBot="1" x14ac:dyDescent="0.3">
      <c r="A45" s="122"/>
      <c r="B45" s="123"/>
      <c r="C45" s="124" t="s">
        <v>25</v>
      </c>
      <c r="D45" s="125">
        <f>D35+D40+D44</f>
        <v>16</v>
      </c>
      <c r="E45" s="125">
        <f>E35+E40+E44</f>
        <v>30</v>
      </c>
      <c r="F45" s="125">
        <f>F35+F44</f>
        <v>8</v>
      </c>
      <c r="G45" s="534" t="s">
        <v>19</v>
      </c>
      <c r="H45" s="428">
        <f>H35+H40+H44</f>
        <v>24</v>
      </c>
      <c r="I45" s="125">
        <f>I35+I40+I44</f>
        <v>20</v>
      </c>
      <c r="J45" s="125">
        <f>J35+J44</f>
        <v>8</v>
      </c>
      <c r="K45" s="534" t="s">
        <v>19</v>
      </c>
      <c r="L45" s="428">
        <f>L35+L40+L44</f>
        <v>28</v>
      </c>
      <c r="M45" s="125">
        <f>M35+M40+M44</f>
        <v>16</v>
      </c>
      <c r="N45" s="125">
        <f>N35+N44</f>
        <v>9</v>
      </c>
      <c r="O45" s="534" t="s">
        <v>19</v>
      </c>
      <c r="P45" s="428">
        <f>P35+P40+P44</f>
        <v>12</v>
      </c>
      <c r="Q45" s="125">
        <f>Q35+Q40+Q44</f>
        <v>32</v>
      </c>
      <c r="R45" s="125">
        <f>R35+R44</f>
        <v>9</v>
      </c>
      <c r="S45" s="126" t="s">
        <v>19</v>
      </c>
      <c r="T45" s="125">
        <f>T35+T40+T44</f>
        <v>28</v>
      </c>
      <c r="U45" s="125">
        <f>U35+U40+U44</f>
        <v>24</v>
      </c>
      <c r="V45" s="125">
        <f>V35+V44</f>
        <v>15</v>
      </c>
      <c r="W45" s="534" t="s">
        <v>19</v>
      </c>
      <c r="X45" s="428">
        <f>X35+X40+X44</f>
        <v>34</v>
      </c>
      <c r="Y45" s="125">
        <f>Y35+Y40+Y44</f>
        <v>14</v>
      </c>
      <c r="Z45" s="125">
        <f>Z35+Z44</f>
        <v>16</v>
      </c>
      <c r="AA45" s="126" t="s">
        <v>19</v>
      </c>
      <c r="AB45" s="125">
        <f>AB35+AB40+AB44</f>
        <v>142</v>
      </c>
      <c r="AC45" s="125">
        <f>AC35+AC40+AC44</f>
        <v>136</v>
      </c>
      <c r="AD45" s="629">
        <f>AD35+AD44</f>
        <v>65</v>
      </c>
      <c r="AE45" s="127">
        <f>AE35+AE40+AE44</f>
        <v>278</v>
      </c>
      <c r="AF45" s="324"/>
      <c r="AG45" s="324"/>
    </row>
    <row r="46" spans="1:33" ht="17.25" thickTop="1" thickBot="1" x14ac:dyDescent="0.3">
      <c r="A46" s="977"/>
      <c r="B46" s="978"/>
      <c r="C46" s="978"/>
      <c r="D46" s="978"/>
      <c r="E46" s="978"/>
      <c r="F46" s="978"/>
      <c r="G46" s="978"/>
      <c r="H46" s="978"/>
      <c r="I46" s="978"/>
      <c r="J46" s="978"/>
      <c r="K46" s="978"/>
      <c r="L46" s="978"/>
      <c r="M46" s="978"/>
      <c r="N46" s="978"/>
      <c r="O46" s="978"/>
      <c r="P46" s="978"/>
      <c r="Q46" s="978"/>
      <c r="R46" s="978"/>
      <c r="S46" s="978"/>
      <c r="T46" s="978"/>
      <c r="U46" s="978"/>
      <c r="V46" s="978"/>
      <c r="W46" s="978"/>
      <c r="X46" s="978"/>
      <c r="Y46" s="978"/>
      <c r="Z46" s="978"/>
      <c r="AA46" s="978"/>
      <c r="AB46" s="132"/>
      <c r="AC46" s="132"/>
      <c r="AD46" s="132"/>
      <c r="AE46" s="133"/>
    </row>
    <row r="47" spans="1:33" ht="16.5" thickTop="1" x14ac:dyDescent="0.25">
      <c r="A47" s="975" t="s">
        <v>20</v>
      </c>
      <c r="B47" s="976"/>
      <c r="C47" s="976"/>
      <c r="D47" s="976"/>
      <c r="E47" s="976"/>
      <c r="F47" s="976"/>
      <c r="G47" s="976"/>
      <c r="H47" s="976"/>
      <c r="I47" s="976"/>
      <c r="J47" s="976"/>
      <c r="K47" s="976"/>
      <c r="L47" s="976"/>
      <c r="M47" s="976"/>
      <c r="N47" s="976"/>
      <c r="O47" s="976"/>
      <c r="P47" s="976"/>
      <c r="Q47" s="976"/>
      <c r="R47" s="976"/>
      <c r="S47" s="976"/>
      <c r="T47" s="976"/>
      <c r="U47" s="976"/>
      <c r="V47" s="976"/>
      <c r="W47" s="976"/>
      <c r="X47" s="976"/>
      <c r="Y47" s="976"/>
      <c r="Z47" s="976"/>
      <c r="AA47" s="976"/>
      <c r="AB47" s="134"/>
      <c r="AC47" s="134"/>
      <c r="AD47" s="134"/>
      <c r="AE47" s="135"/>
    </row>
    <row r="48" spans="1:33" ht="16.5" x14ac:dyDescent="0.3">
      <c r="A48" s="136"/>
      <c r="B48" s="137"/>
      <c r="C48" s="138" t="s">
        <v>16</v>
      </c>
      <c r="D48" s="140"/>
      <c r="E48" s="140"/>
      <c r="F48" s="74"/>
      <c r="G48" s="141" t="str">
        <f>IF(COUNTIF(G10:G43,"A")=0,"",COUNTIF(G10:G43,"A"))</f>
        <v/>
      </c>
      <c r="H48" s="140"/>
      <c r="I48" s="140"/>
      <c r="J48" s="74"/>
      <c r="K48" s="141">
        <f>IF(COUNTIF(K10:K43,"A")=0,"",COUNTIF(K10:K43,"A"))</f>
        <v>1</v>
      </c>
      <c r="L48" s="140"/>
      <c r="M48" s="140"/>
      <c r="N48" s="74"/>
      <c r="O48" s="141">
        <f>IF(COUNTIF(O10:O43,"A")=0,"",COUNTIF(O10:O43,"A"))</f>
        <v>1</v>
      </c>
      <c r="P48" s="140"/>
      <c r="Q48" s="140"/>
      <c r="R48" s="74"/>
      <c r="S48" s="141">
        <f>IF(COUNTIF(S10:S43,"A")=0,"",COUNTIF(S10:S43,"A"))</f>
        <v>1</v>
      </c>
      <c r="T48" s="140"/>
      <c r="U48" s="140"/>
      <c r="V48" s="74"/>
      <c r="W48" s="141" t="str">
        <f>IF(COUNTIF(W10:W43,"A")=0,"",COUNTIF(W10:W43,"A"))</f>
        <v/>
      </c>
      <c r="X48" s="140"/>
      <c r="Y48" s="140"/>
      <c r="Z48" s="74"/>
      <c r="AA48" s="141" t="str">
        <f>IF(COUNTIF(AA10:AA43,"A")=0,"",COUNTIF(AA10:AA43,"A"))</f>
        <v/>
      </c>
      <c r="AB48" s="140"/>
      <c r="AC48" s="140"/>
      <c r="AD48" s="74"/>
      <c r="AE48" s="142">
        <f t="shared" ref="AE48:AE60" si="12">IF(SUM(G48:AA48)=0,"",SUM(G48:AA48))</f>
        <v>3</v>
      </c>
    </row>
    <row r="49" spans="1:33" ht="16.5" x14ac:dyDescent="0.3">
      <c r="A49" s="143"/>
      <c r="B49" s="137"/>
      <c r="C49" s="138" t="s">
        <v>17</v>
      </c>
      <c r="D49" s="140"/>
      <c r="E49" s="140"/>
      <c r="F49" s="74"/>
      <c r="G49" s="141">
        <f>IF(COUNTIF(G10:G43,"B")=0,"",COUNTIF(G10:G43,"B"))</f>
        <v>1</v>
      </c>
      <c r="H49" s="140"/>
      <c r="I49" s="140"/>
      <c r="J49" s="74"/>
      <c r="K49" s="141" t="str">
        <f>IF(COUNTIF(K10:K43,"B")=0,"",COUNTIF(K10:K43,"B"))</f>
        <v/>
      </c>
      <c r="L49" s="140"/>
      <c r="M49" s="140"/>
      <c r="N49" s="74"/>
      <c r="O49" s="141" t="str">
        <f>IF(COUNTIF(O10:O43,"B")=0,"",COUNTIF(O10:O43,"B"))</f>
        <v/>
      </c>
      <c r="P49" s="140"/>
      <c r="Q49" s="140"/>
      <c r="R49" s="74"/>
      <c r="S49" s="141" t="str">
        <f>IF(COUNTIF(S10:S43,"B")=0,"",COUNTIF(S10:S43,"B"))</f>
        <v/>
      </c>
      <c r="T49" s="140"/>
      <c r="U49" s="140"/>
      <c r="V49" s="74"/>
      <c r="W49" s="141" t="str">
        <f>IF(COUNTIF(W10:W43,"B")=0,"",COUNTIF(W10:W43,"B"))</f>
        <v/>
      </c>
      <c r="X49" s="140"/>
      <c r="Y49" s="140"/>
      <c r="Z49" s="74"/>
      <c r="AA49" s="141">
        <f>IF(COUNTIF(AA10:AA43,"B")=0,"",COUNTIF(AA10:AA43,"B"))</f>
        <v>1</v>
      </c>
      <c r="AB49" s="140"/>
      <c r="AC49" s="140"/>
      <c r="AD49" s="74"/>
      <c r="AE49" s="142">
        <f t="shared" si="12"/>
        <v>2</v>
      </c>
    </row>
    <row r="50" spans="1:33" ht="16.5" x14ac:dyDescent="0.3">
      <c r="A50" s="143"/>
      <c r="B50" s="137"/>
      <c r="C50" s="138" t="s">
        <v>177</v>
      </c>
      <c r="D50" s="140"/>
      <c r="E50" s="140"/>
      <c r="F50" s="74"/>
      <c r="G50" s="141" t="str">
        <f>IF(COUNTIF(G10:G43,"ÉÉ")=0,"",COUNTIF(G10:G43,"ÉÉ"))</f>
        <v/>
      </c>
      <c r="H50" s="140"/>
      <c r="I50" s="140"/>
      <c r="J50" s="74"/>
      <c r="K50" s="141">
        <f>IF(COUNTIF(K10:K43,"ÉÉ")=0,"",COUNTIF(K10:K43,"ÉÉ"))</f>
        <v>1</v>
      </c>
      <c r="L50" s="140"/>
      <c r="M50" s="140"/>
      <c r="N50" s="74"/>
      <c r="O50" s="141">
        <f>IF(COUNTIF(O10:O43,"ÉÉ")=0,"",COUNTIF(O10:O43,"ÉÉ"))</f>
        <v>1</v>
      </c>
      <c r="P50" s="140"/>
      <c r="Q50" s="140"/>
      <c r="R50" s="74"/>
      <c r="S50" s="141">
        <f>IF(COUNTIF(S10:S43,"ÉÉ")=0,"",COUNTIF(S10:S43,"ÉÉ"))</f>
        <v>1</v>
      </c>
      <c r="T50" s="140"/>
      <c r="U50" s="140"/>
      <c r="V50" s="74"/>
      <c r="W50" s="141">
        <f>IF(COUNTIF(W10:W43,"ÉÉ")=0,"",COUNTIF(W10:W43,"ÉÉ"))</f>
        <v>3</v>
      </c>
      <c r="X50" s="140"/>
      <c r="Y50" s="140"/>
      <c r="Z50" s="74"/>
      <c r="AA50" s="141" t="str">
        <f>IF(COUNTIF(AA10:AA43,"ÉÉ")=0,"",COUNTIF(AA10:AA43,"ÉÉ"))</f>
        <v/>
      </c>
      <c r="AB50" s="140"/>
      <c r="AC50" s="140"/>
      <c r="AD50" s="74"/>
      <c r="AE50" s="142">
        <f t="shared" si="12"/>
        <v>6</v>
      </c>
    </row>
    <row r="51" spans="1:33" ht="15.75" x14ac:dyDescent="0.25">
      <c r="A51" s="143"/>
      <c r="B51" s="144"/>
      <c r="C51" s="138" t="s">
        <v>178</v>
      </c>
      <c r="D51" s="146"/>
      <c r="E51" s="146"/>
      <c r="F51" s="147"/>
      <c r="G51" s="141" t="str">
        <f>IF(COUNTIF(G10:G43,"ÉÉ(Z)")=0,"",COUNTIF(G10:G43,"ÉÉ(Z)"))</f>
        <v/>
      </c>
      <c r="H51" s="146"/>
      <c r="I51" s="146"/>
      <c r="J51" s="147"/>
      <c r="K51" s="141" t="str">
        <f>IF(COUNTIF(K10:K43,"ÉÉ(Z)")=0,"",COUNTIF(K10:K43,"ÉÉ(Z)"))</f>
        <v/>
      </c>
      <c r="L51" s="146"/>
      <c r="M51" s="146"/>
      <c r="N51" s="147"/>
      <c r="O51" s="141" t="str">
        <f>IF(COUNTIF(O10:O43,"ÉÉ(Z)")=0,"",COUNTIF(O10:O43,"ÉÉ(Z)"))</f>
        <v/>
      </c>
      <c r="P51" s="146"/>
      <c r="Q51" s="146"/>
      <c r="R51" s="147"/>
      <c r="S51" s="141" t="str">
        <f>IF(COUNTIF(S10:S43,"ÉÉ(Z)")=0,"",COUNTIF(S10:S43,"ÉÉ(Z)"))</f>
        <v/>
      </c>
      <c r="T51" s="146"/>
      <c r="U51" s="146"/>
      <c r="V51" s="147"/>
      <c r="W51" s="141" t="str">
        <f>IF(COUNTIF(W10:W43,"ÉÉ(Z)")=0,"",COUNTIF(W10:W43,"ÉÉ(Z)"))</f>
        <v/>
      </c>
      <c r="X51" s="146"/>
      <c r="Y51" s="146"/>
      <c r="Z51" s="147"/>
      <c r="AA51" s="141" t="str">
        <f>IF(COUNTIF(AA10:AA43,"ÉÉ(Z)")=0,"",COUNTIF(AA10:AA43,"ÉÉ(Z)"))</f>
        <v/>
      </c>
      <c r="AB51" s="146"/>
      <c r="AC51" s="146"/>
      <c r="AD51" s="147"/>
      <c r="AE51" s="142" t="str">
        <f t="shared" si="12"/>
        <v/>
      </c>
    </row>
    <row r="52" spans="1:33" ht="16.5" x14ac:dyDescent="0.3">
      <c r="A52" s="143"/>
      <c r="B52" s="137"/>
      <c r="C52" s="138" t="s">
        <v>179</v>
      </c>
      <c r="D52" s="140"/>
      <c r="E52" s="140"/>
      <c r="F52" s="74"/>
      <c r="G52" s="141">
        <f>IF(COUNTIF(G10:G43,"GYJ")=0,"",COUNTIF(G10:G43,"GYJ"))</f>
        <v>2</v>
      </c>
      <c r="H52" s="140"/>
      <c r="I52" s="140"/>
      <c r="J52" s="74"/>
      <c r="K52" s="141" t="str">
        <f>IF(COUNTIF(K10:K43,"GYJ")=0,"",COUNTIF(K10:K43,"GYJ"))</f>
        <v/>
      </c>
      <c r="L52" s="140"/>
      <c r="M52" s="140"/>
      <c r="N52" s="74"/>
      <c r="O52" s="141" t="str">
        <f>IF(COUNTIF(O10:O43,"GYJ")=0,"",COUNTIF(O10:O43,"GYJ"))</f>
        <v/>
      </c>
      <c r="P52" s="140"/>
      <c r="Q52" s="140"/>
      <c r="R52" s="74"/>
      <c r="S52" s="141" t="str">
        <f>IF(COUNTIF(S10:S43,"GYJ")=0,"",COUNTIF(S10:S43,"GYJ"))</f>
        <v/>
      </c>
      <c r="T52" s="140"/>
      <c r="U52" s="140"/>
      <c r="V52" s="74"/>
      <c r="W52" s="141" t="str">
        <f>IF(COUNTIF(W10:W43,"GYJ")=0,"",COUNTIF(W10:W43,"GYJ"))</f>
        <v/>
      </c>
      <c r="X52" s="140"/>
      <c r="Y52" s="140"/>
      <c r="Z52" s="74"/>
      <c r="AA52" s="141">
        <f>IF(COUNTIF(AA10:AA43,"GYJ")=0,"",COUNTIF(AA10:AA43,"GYJ"))</f>
        <v>3</v>
      </c>
      <c r="AB52" s="140"/>
      <c r="AC52" s="140"/>
      <c r="AD52" s="74"/>
      <c r="AE52" s="142">
        <f t="shared" si="12"/>
        <v>5</v>
      </c>
    </row>
    <row r="53" spans="1:33" ht="16.5" x14ac:dyDescent="0.3">
      <c r="A53" s="143"/>
      <c r="B53" s="137"/>
      <c r="C53" s="138" t="s">
        <v>180</v>
      </c>
      <c r="D53" s="140"/>
      <c r="E53" s="140"/>
      <c r="F53" s="74"/>
      <c r="G53" s="141" t="str">
        <f>IF(COUNTIF(G10:G43,"GYJ(Z)")=0,"",COUNTIF(G10:G43,"GYJ(Z)"))</f>
        <v/>
      </c>
      <c r="H53" s="140"/>
      <c r="I53" s="140"/>
      <c r="J53" s="74"/>
      <c r="K53" s="141" t="str">
        <f>IF(COUNTIF(K10:K43,"GYJ(Z)")=0,"",COUNTIF(K10:K43,"GYJ(Z)"))</f>
        <v/>
      </c>
      <c r="L53" s="140"/>
      <c r="M53" s="140"/>
      <c r="N53" s="74"/>
      <c r="O53" s="141" t="str">
        <f>IF(COUNTIF(O10:O43,"GYJ(Z)")=0,"",COUNTIF(O10:O43,"GYJ(Z)"))</f>
        <v/>
      </c>
      <c r="P53" s="140"/>
      <c r="Q53" s="140"/>
      <c r="R53" s="74"/>
      <c r="S53" s="141" t="str">
        <f>IF(COUNTIF(S10:S43,"GYJ(Z)")=0,"",COUNTIF(S10:S43,"GYJ(Z)"))</f>
        <v/>
      </c>
      <c r="T53" s="140"/>
      <c r="U53" s="140"/>
      <c r="V53" s="74"/>
      <c r="W53" s="141" t="str">
        <f>IF(COUNTIF(W10:W43,"GYJ(Z)")=0,"",COUNTIF(W10:W43,"GYJ(Z)"))</f>
        <v/>
      </c>
      <c r="X53" s="140"/>
      <c r="Y53" s="140"/>
      <c r="Z53" s="74"/>
      <c r="AA53" s="141" t="str">
        <f>IF(COUNTIF(AA10:AA43,"GYJ(Z)")=0,"",COUNTIF(AA10:AA43,"GYJ(Z)"))</f>
        <v/>
      </c>
      <c r="AB53" s="140"/>
      <c r="AC53" s="140"/>
      <c r="AD53" s="74"/>
      <c r="AE53" s="142" t="str">
        <f t="shared" si="12"/>
        <v/>
      </c>
    </row>
    <row r="54" spans="1:33" ht="16.5" x14ac:dyDescent="0.3">
      <c r="A54" s="143"/>
      <c r="B54" s="137"/>
      <c r="C54" s="138" t="s">
        <v>138</v>
      </c>
      <c r="D54" s="140"/>
      <c r="E54" s="140"/>
      <c r="F54" s="74"/>
      <c r="G54" s="141">
        <f>IF(COUNTIF(G10:G43,"K")=0,"",COUNTIF(G10:G43,"K"))</f>
        <v>1</v>
      </c>
      <c r="H54" s="140"/>
      <c r="I54" s="140"/>
      <c r="J54" s="74"/>
      <c r="K54" s="141">
        <f>IF(COUNTIF(K10:K43,"K")=0,"",COUNTIF(K10:K43,"K"))</f>
        <v>3</v>
      </c>
      <c r="L54" s="140"/>
      <c r="M54" s="140"/>
      <c r="N54" s="74"/>
      <c r="O54" s="141">
        <f>IF(COUNTIF(O10:O43,"K")=0,"",COUNTIF(O10:O43,"K"))</f>
        <v>3</v>
      </c>
      <c r="P54" s="140"/>
      <c r="Q54" s="140"/>
      <c r="R54" s="74"/>
      <c r="S54" s="141">
        <f>IF(COUNTIF(S10:S43,"K")=0,"",COUNTIF(S10:S43,"K"))</f>
        <v>2</v>
      </c>
      <c r="T54" s="140"/>
      <c r="U54" s="140"/>
      <c r="V54" s="74"/>
      <c r="W54" s="141">
        <f>IF(COUNTIF(W10:W43,"K")=0,"",COUNTIF(W10:W43,"K"))</f>
        <v>2</v>
      </c>
      <c r="X54" s="140"/>
      <c r="Y54" s="140"/>
      <c r="Z54" s="74"/>
      <c r="AA54" s="141">
        <f>IF(COUNTIF(AA10:AA43,"K")=0,"",COUNTIF(AA10:AA43,"K"))</f>
        <v>2</v>
      </c>
      <c r="AB54" s="140"/>
      <c r="AC54" s="140"/>
      <c r="AD54" s="74"/>
      <c r="AE54" s="142">
        <f t="shared" si="12"/>
        <v>13</v>
      </c>
    </row>
    <row r="55" spans="1:33" ht="16.5" x14ac:dyDescent="0.3">
      <c r="A55" s="143"/>
      <c r="B55" s="137"/>
      <c r="C55" s="138" t="s">
        <v>139</v>
      </c>
      <c r="D55" s="140"/>
      <c r="E55" s="140"/>
      <c r="F55" s="74"/>
      <c r="G55" s="141" t="str">
        <f>IF(COUNTIF(G10:G43,"K(Z)")=0,"",COUNTIF(G10:G43,"K(Z)"))</f>
        <v/>
      </c>
      <c r="H55" s="140"/>
      <c r="I55" s="140"/>
      <c r="J55" s="74"/>
      <c r="K55" s="141" t="str">
        <f>IF(COUNTIF(K10:K43,"K(Z)")=0,"",COUNTIF(K10:K43,"K(Z)"))</f>
        <v/>
      </c>
      <c r="L55" s="140"/>
      <c r="M55" s="140"/>
      <c r="N55" s="74"/>
      <c r="O55" s="141" t="str">
        <f>IF(COUNTIF(O10:O43,"K(Z)")=0,"",COUNTIF(O10:O43,"K(Z)"))</f>
        <v/>
      </c>
      <c r="P55" s="140"/>
      <c r="Q55" s="140"/>
      <c r="R55" s="74"/>
      <c r="S55" s="141" t="str">
        <f>IF(COUNTIF(S10:S43,"K(Z)")=0,"",COUNTIF(S10:S43,"K(Z)"))</f>
        <v/>
      </c>
      <c r="T55" s="140"/>
      <c r="U55" s="140"/>
      <c r="V55" s="74"/>
      <c r="W55" s="141" t="str">
        <f>IF(COUNTIF(W10:W43,"K(Z)")=0,"",COUNTIF(W10:W43,"K(Z)"))</f>
        <v/>
      </c>
      <c r="X55" s="140"/>
      <c r="Y55" s="140"/>
      <c r="Z55" s="74"/>
      <c r="AA55" s="141" t="str">
        <f>IF(COUNTIF(AA10:AA43,"K(Z)")=0,"",COUNTIF(AA10:AA43,"K(Z)"))</f>
        <v/>
      </c>
      <c r="AB55" s="140"/>
      <c r="AC55" s="140"/>
      <c r="AD55" s="74"/>
      <c r="AE55" s="142" t="str">
        <f t="shared" si="12"/>
        <v/>
      </c>
    </row>
    <row r="56" spans="1:33" ht="16.5" x14ac:dyDescent="0.3">
      <c r="A56" s="143"/>
      <c r="B56" s="137"/>
      <c r="C56" s="138" t="s">
        <v>18</v>
      </c>
      <c r="D56" s="140"/>
      <c r="E56" s="140"/>
      <c r="F56" s="74"/>
      <c r="G56" s="141" t="str">
        <f>IF(COUNTIF(G10:G43,"AV")=0,"",COUNTIF(G10:G43,"AV"))</f>
        <v/>
      </c>
      <c r="H56" s="140"/>
      <c r="I56" s="140"/>
      <c r="J56" s="74"/>
      <c r="K56" s="141" t="str">
        <f>IF(COUNTIF(K10:K43,"AV")=0,"",COUNTIF(K10:K43,"AV"))</f>
        <v/>
      </c>
      <c r="L56" s="140"/>
      <c r="M56" s="140"/>
      <c r="N56" s="74"/>
      <c r="O56" s="141" t="str">
        <f>IF(COUNTIF(O10:O43,"AV")=0,"",COUNTIF(O10:O43,"AV"))</f>
        <v/>
      </c>
      <c r="P56" s="140"/>
      <c r="Q56" s="140"/>
      <c r="R56" s="74"/>
      <c r="S56" s="141" t="str">
        <f>IF(COUNTIF(S10:S43,"AV")=0,"",COUNTIF(S10:S43,"AV"))</f>
        <v/>
      </c>
      <c r="T56" s="140"/>
      <c r="U56" s="140"/>
      <c r="V56" s="74"/>
      <c r="W56" s="141" t="str">
        <f>IF(COUNTIF(W10:W43,"AV")=0,"",COUNTIF(W10:W43,"AV"))</f>
        <v/>
      </c>
      <c r="X56" s="140"/>
      <c r="Y56" s="140"/>
      <c r="Z56" s="74"/>
      <c r="AA56" s="141" t="str">
        <f>IF(COUNTIF(AA10:AA43,"AV")=0,"",COUNTIF(AA10:AA43,"AV"))</f>
        <v/>
      </c>
      <c r="AB56" s="140"/>
      <c r="AC56" s="140"/>
      <c r="AD56" s="74"/>
      <c r="AE56" s="142" t="str">
        <f t="shared" si="12"/>
        <v/>
      </c>
    </row>
    <row r="57" spans="1:33" ht="16.5" x14ac:dyDescent="0.3">
      <c r="A57" s="143"/>
      <c r="B57" s="137"/>
      <c r="C57" s="138" t="s">
        <v>181</v>
      </c>
      <c r="D57" s="140"/>
      <c r="E57" s="140"/>
      <c r="F57" s="74"/>
      <c r="G57" s="141" t="str">
        <f>IF(COUNTIF(G10:G43,"KV")=0,"",COUNTIF(G10:G43,"KV"))</f>
        <v/>
      </c>
      <c r="H57" s="140"/>
      <c r="I57" s="140"/>
      <c r="J57" s="74"/>
      <c r="K57" s="141" t="str">
        <f>IF(COUNTIF(K10:K43,"KV")=0,"",COUNTIF(K10:K43,"KV"))</f>
        <v/>
      </c>
      <c r="L57" s="140"/>
      <c r="M57" s="140"/>
      <c r="N57" s="74"/>
      <c r="O57" s="141" t="str">
        <f>IF(COUNTIF(O10:O43,"KV")=0,"",COUNTIF(O10:O43,"KV"))</f>
        <v/>
      </c>
      <c r="P57" s="140"/>
      <c r="Q57" s="140"/>
      <c r="R57" s="74"/>
      <c r="S57" s="141" t="str">
        <f>IF(COUNTIF(S10:S43,"KV")=0,"",COUNTIF(S10:S43,"KV"))</f>
        <v/>
      </c>
      <c r="T57" s="140"/>
      <c r="U57" s="140"/>
      <c r="V57" s="74"/>
      <c r="W57" s="141" t="str">
        <f>IF(COUNTIF(W10:W43,"KV")=0,"",COUNTIF(W10:W43,"KV"))</f>
        <v/>
      </c>
      <c r="X57" s="140"/>
      <c r="Y57" s="140"/>
      <c r="Z57" s="74"/>
      <c r="AA57" s="141" t="str">
        <f>IF(COUNTIF(AA10:AA43,"KV")=0,"",COUNTIF(AA10:AA43,"KV"))</f>
        <v/>
      </c>
      <c r="AB57" s="140"/>
      <c r="AC57" s="140"/>
      <c r="AD57" s="74"/>
      <c r="AE57" s="142" t="str">
        <f t="shared" si="12"/>
        <v/>
      </c>
    </row>
    <row r="58" spans="1:33" ht="16.5" x14ac:dyDescent="0.3">
      <c r="A58" s="148"/>
      <c r="B58" s="149"/>
      <c r="C58" s="150" t="s">
        <v>182</v>
      </c>
      <c r="D58" s="151"/>
      <c r="E58" s="151"/>
      <c r="F58" s="152"/>
      <c r="G58" s="141" t="str">
        <f>IF(COUNTIF(G10:G43,"SZG")=0,"",COUNTIF(G10:G43,"SZG"))</f>
        <v/>
      </c>
      <c r="H58" s="151"/>
      <c r="I58" s="151"/>
      <c r="J58" s="152"/>
      <c r="K58" s="141" t="str">
        <f>IF(COUNTIF(K10:K43,"SZG")=0,"",COUNTIF(K10:K43,"SZG"))</f>
        <v/>
      </c>
      <c r="L58" s="151"/>
      <c r="M58" s="151"/>
      <c r="N58" s="152"/>
      <c r="O58" s="141" t="str">
        <f>IF(COUNTIF(O10:O43,"SZG")=0,"",COUNTIF(O10:O43,"SZG"))</f>
        <v/>
      </c>
      <c r="P58" s="151"/>
      <c r="Q58" s="151"/>
      <c r="R58" s="152"/>
      <c r="S58" s="141" t="str">
        <f>IF(COUNTIF(S10:S43,"SZG")=0,"",COUNTIF(S10:S43,"SZG"))</f>
        <v/>
      </c>
      <c r="T58" s="151"/>
      <c r="U58" s="151"/>
      <c r="V58" s="152"/>
      <c r="W58" s="141" t="str">
        <f>IF(COUNTIF(W10:W43,"SZG")=0,"",COUNTIF(W10:W43,"SZG"))</f>
        <v/>
      </c>
      <c r="X58" s="151"/>
      <c r="Y58" s="151"/>
      <c r="Z58" s="152"/>
      <c r="AA58" s="141" t="str">
        <f>IF(COUNTIF(AA10:AA43,"SZG")=0,"",COUNTIF(AA10:AA43,"SZG"))</f>
        <v/>
      </c>
      <c r="AB58" s="140"/>
      <c r="AC58" s="140"/>
      <c r="AD58" s="74"/>
      <c r="AE58" s="142" t="str">
        <f t="shared" si="12"/>
        <v/>
      </c>
    </row>
    <row r="59" spans="1:33" ht="16.5" x14ac:dyDescent="0.3">
      <c r="A59" s="148"/>
      <c r="B59" s="149"/>
      <c r="C59" s="150" t="s">
        <v>183</v>
      </c>
      <c r="D59" s="151"/>
      <c r="E59" s="151"/>
      <c r="F59" s="152"/>
      <c r="G59" s="141" t="str">
        <f>IF(COUNTIF(G10:G43,"ZV")=0,"",COUNTIF(G10:G43,"ZV"))</f>
        <v/>
      </c>
      <c r="H59" s="151"/>
      <c r="I59" s="151"/>
      <c r="J59" s="152"/>
      <c r="K59" s="141" t="str">
        <f>IF(COUNTIF(K10:K43,"ZV")=0,"",COUNTIF(K10:K43,"ZV"))</f>
        <v/>
      </c>
      <c r="L59" s="151"/>
      <c r="M59" s="151"/>
      <c r="N59" s="152"/>
      <c r="O59" s="141" t="str">
        <f>IF(COUNTIF(O10:O43,"ZV")=0,"",COUNTIF(O10:O43,"ZV"))</f>
        <v/>
      </c>
      <c r="P59" s="151"/>
      <c r="Q59" s="151"/>
      <c r="R59" s="152"/>
      <c r="S59" s="141" t="str">
        <f>IF(COUNTIF(S10:S43,"ZV")=0,"",COUNTIF(S10:S43,"ZV"))</f>
        <v/>
      </c>
      <c r="T59" s="151"/>
      <c r="U59" s="151"/>
      <c r="V59" s="152"/>
      <c r="W59" s="141" t="str">
        <f>IF(COUNTIF(W10:W43,"ZV")=0,"",COUNTIF(W10:W43,"ZV"))</f>
        <v/>
      </c>
      <c r="X59" s="151"/>
      <c r="Y59" s="151"/>
      <c r="Z59" s="152"/>
      <c r="AA59" s="141" t="str">
        <f>IF(COUNTIF(AA10:AA43,"ZV")=0,"",COUNTIF(AA10:AA43,"ZV"))</f>
        <v/>
      </c>
      <c r="AB59" s="140"/>
      <c r="AC59" s="140"/>
      <c r="AD59" s="74"/>
      <c r="AE59" s="142" t="str">
        <f t="shared" si="12"/>
        <v/>
      </c>
    </row>
    <row r="60" spans="1:33" ht="17.25" thickBot="1" x14ac:dyDescent="0.35">
      <c r="A60" s="153"/>
      <c r="B60" s="154"/>
      <c r="C60" s="155" t="s">
        <v>23</v>
      </c>
      <c r="D60" s="156"/>
      <c r="E60" s="156"/>
      <c r="F60" s="157"/>
      <c r="G60" s="158">
        <f>IF(SUM(G48:G59)=0,"",SUM(G48:G59))</f>
        <v>4</v>
      </c>
      <c r="H60" s="156"/>
      <c r="I60" s="156"/>
      <c r="J60" s="157"/>
      <c r="K60" s="158">
        <f>IF(SUM(K48:K59)=0,"",SUM(K48:K59))</f>
        <v>5</v>
      </c>
      <c r="L60" s="156"/>
      <c r="M60" s="156"/>
      <c r="N60" s="157"/>
      <c r="O60" s="158">
        <f>IF(SUM(O48:O59)=0,"",SUM(O48:O59))</f>
        <v>5</v>
      </c>
      <c r="P60" s="156"/>
      <c r="Q60" s="156"/>
      <c r="R60" s="157"/>
      <c r="S60" s="158">
        <f>IF(SUM(S48:S59)=0,"",SUM(S48:S59))</f>
        <v>4</v>
      </c>
      <c r="T60" s="156"/>
      <c r="U60" s="156"/>
      <c r="V60" s="157"/>
      <c r="W60" s="158">
        <f>IF(SUM(W48:W59)=0,"",SUM(W48:W59))</f>
        <v>5</v>
      </c>
      <c r="X60" s="156"/>
      <c r="Y60" s="156"/>
      <c r="Z60" s="157"/>
      <c r="AA60" s="158">
        <f>IF(SUM(AA48:AA59)=0,"",SUM(AA48:AA59))</f>
        <v>6</v>
      </c>
      <c r="AB60" s="156"/>
      <c r="AC60" s="156"/>
      <c r="AD60" s="157"/>
      <c r="AE60" s="159">
        <f t="shared" si="12"/>
        <v>29</v>
      </c>
    </row>
    <row r="61" spans="1:33" s="505" customFormat="1" ht="15.75" customHeight="1" thickTop="1" thickBot="1" x14ac:dyDescent="0.3">
      <c r="A61" s="497"/>
      <c r="B61" s="498"/>
      <c r="C61" s="499" t="s">
        <v>733</v>
      </c>
      <c r="D61" s="500"/>
      <c r="E61" s="500"/>
      <c r="F61" s="501"/>
      <c r="G61" s="500"/>
      <c r="H61" s="500"/>
      <c r="I61" s="500"/>
      <c r="J61" s="501"/>
      <c r="K61" s="502"/>
      <c r="L61" s="500"/>
      <c r="M61" s="500"/>
      <c r="N61" s="501"/>
      <c r="O61" s="500"/>
      <c r="P61" s="500"/>
      <c r="Q61" s="500"/>
      <c r="R61" s="501"/>
      <c r="S61" s="502"/>
      <c r="T61" s="500"/>
      <c r="U61" s="500"/>
      <c r="V61" s="501"/>
      <c r="W61" s="500"/>
      <c r="X61" s="500"/>
      <c r="Y61" s="500"/>
      <c r="Z61" s="501"/>
      <c r="AA61" s="502"/>
      <c r="AB61" s="503"/>
      <c r="AC61" s="500"/>
      <c r="AD61" s="501"/>
      <c r="AE61" s="504"/>
    </row>
    <row r="62" spans="1:33" s="505" customFormat="1" ht="15.75" customHeight="1" x14ac:dyDescent="0.25">
      <c r="A62" s="749" t="s">
        <v>861</v>
      </c>
      <c r="B62" s="750" t="s">
        <v>860</v>
      </c>
      <c r="C62" s="751" t="s">
        <v>862</v>
      </c>
      <c r="D62" s="506"/>
      <c r="E62" s="506"/>
      <c r="F62" s="507"/>
      <c r="G62" s="508"/>
      <c r="H62" s="506"/>
      <c r="I62" s="506"/>
      <c r="J62" s="507"/>
      <c r="K62" s="508"/>
      <c r="L62" s="506"/>
      <c r="M62" s="506">
        <v>8</v>
      </c>
      <c r="N62" s="507">
        <v>3</v>
      </c>
      <c r="O62" s="508" t="s">
        <v>155</v>
      </c>
      <c r="P62" s="506"/>
      <c r="Q62" s="506"/>
      <c r="R62" s="507"/>
      <c r="S62" s="508"/>
      <c r="T62" s="506"/>
      <c r="U62" s="506">
        <v>8</v>
      </c>
      <c r="V62" s="507">
        <v>3</v>
      </c>
      <c r="W62" s="508" t="s">
        <v>155</v>
      </c>
      <c r="X62" s="506"/>
      <c r="Y62" s="506"/>
      <c r="Z62" s="507"/>
      <c r="AA62" s="508"/>
      <c r="AB62" s="511"/>
      <c r="AC62" s="506"/>
      <c r="AD62" s="509"/>
      <c r="AE62" s="510"/>
      <c r="AF62" s="760" t="s">
        <v>682</v>
      </c>
      <c r="AG62" s="760" t="s">
        <v>981</v>
      </c>
    </row>
    <row r="63" spans="1:33" s="505" customFormat="1" ht="15.75" customHeight="1" x14ac:dyDescent="0.25">
      <c r="A63" s="749" t="s">
        <v>863</v>
      </c>
      <c r="B63" s="750" t="s">
        <v>860</v>
      </c>
      <c r="C63" s="751" t="s">
        <v>864</v>
      </c>
      <c r="D63" s="506"/>
      <c r="E63" s="506"/>
      <c r="F63" s="507"/>
      <c r="G63" s="508"/>
      <c r="H63" s="506"/>
      <c r="I63" s="506"/>
      <c r="J63" s="507"/>
      <c r="K63" s="508"/>
      <c r="L63" s="506"/>
      <c r="M63" s="506"/>
      <c r="N63" s="507"/>
      <c r="O63" s="508"/>
      <c r="P63" s="506"/>
      <c r="Q63" s="506">
        <v>8</v>
      </c>
      <c r="R63" s="507">
        <v>3</v>
      </c>
      <c r="S63" s="508" t="s">
        <v>155</v>
      </c>
      <c r="T63" s="506"/>
      <c r="U63" s="506"/>
      <c r="V63" s="507"/>
      <c r="W63" s="508"/>
      <c r="X63" s="506"/>
      <c r="Y63" s="506"/>
      <c r="Z63" s="507"/>
      <c r="AA63" s="508"/>
      <c r="AB63" s="511"/>
      <c r="AC63" s="506"/>
      <c r="AD63" s="509"/>
      <c r="AE63" s="510"/>
      <c r="AF63" s="760" t="s">
        <v>682</v>
      </c>
      <c r="AG63" s="760" t="s">
        <v>981</v>
      </c>
    </row>
    <row r="64" spans="1:33" s="505" customFormat="1" ht="15.75" customHeight="1" x14ac:dyDescent="0.25">
      <c r="A64" s="749" t="s">
        <v>865</v>
      </c>
      <c r="B64" s="752" t="s">
        <v>860</v>
      </c>
      <c r="C64" s="753" t="s">
        <v>866</v>
      </c>
      <c r="D64" s="506"/>
      <c r="E64" s="506"/>
      <c r="F64" s="507"/>
      <c r="G64" s="508"/>
      <c r="H64" s="506"/>
      <c r="I64" s="506"/>
      <c r="J64" s="507"/>
      <c r="K64" s="508"/>
      <c r="L64" s="506"/>
      <c r="M64" s="506"/>
      <c r="N64" s="507"/>
      <c r="O64" s="508"/>
      <c r="P64" s="506"/>
      <c r="Q64" s="506">
        <v>8</v>
      </c>
      <c r="R64" s="507">
        <v>3</v>
      </c>
      <c r="S64" s="508" t="s">
        <v>155</v>
      </c>
      <c r="T64" s="506"/>
      <c r="U64" s="506">
        <v>8</v>
      </c>
      <c r="V64" s="507">
        <v>3</v>
      </c>
      <c r="W64" s="508" t="s">
        <v>155</v>
      </c>
      <c r="X64" s="506"/>
      <c r="Y64" s="506"/>
      <c r="Z64" s="507"/>
      <c r="AA64" s="508"/>
      <c r="AB64" s="511"/>
      <c r="AC64" s="506"/>
      <c r="AD64" s="509"/>
      <c r="AE64" s="510"/>
      <c r="AF64" s="761" t="s">
        <v>682</v>
      </c>
      <c r="AG64" s="760" t="s">
        <v>982</v>
      </c>
    </row>
    <row r="65" spans="1:33" s="505" customFormat="1" ht="15.75" customHeight="1" x14ac:dyDescent="0.25">
      <c r="A65" s="749" t="s">
        <v>867</v>
      </c>
      <c r="B65" s="752" t="s">
        <v>860</v>
      </c>
      <c r="C65" s="753" t="s">
        <v>868</v>
      </c>
      <c r="D65" s="506"/>
      <c r="E65" s="506"/>
      <c r="F65" s="507"/>
      <c r="G65" s="508"/>
      <c r="H65" s="506"/>
      <c r="I65" s="506"/>
      <c r="J65" s="507"/>
      <c r="K65" s="508"/>
      <c r="L65" s="506"/>
      <c r="M65" s="506"/>
      <c r="N65" s="507"/>
      <c r="O65" s="508"/>
      <c r="P65" s="506"/>
      <c r="Q65" s="506">
        <v>8</v>
      </c>
      <c r="R65" s="507">
        <v>3</v>
      </c>
      <c r="S65" s="508" t="s">
        <v>155</v>
      </c>
      <c r="T65" s="506"/>
      <c r="U65" s="506">
        <v>8</v>
      </c>
      <c r="V65" s="507">
        <v>3</v>
      </c>
      <c r="W65" s="508" t="s">
        <v>155</v>
      </c>
      <c r="X65" s="506"/>
      <c r="Y65" s="506"/>
      <c r="Z65" s="507"/>
      <c r="AA65" s="508"/>
      <c r="AB65" s="511"/>
      <c r="AC65" s="506"/>
      <c r="AD65" s="509"/>
      <c r="AE65" s="510"/>
      <c r="AF65" s="760" t="s">
        <v>682</v>
      </c>
      <c r="AG65" s="760" t="s">
        <v>982</v>
      </c>
    </row>
    <row r="66" spans="1:33" s="517" customFormat="1" ht="15.75" x14ac:dyDescent="0.2">
      <c r="A66" s="749" t="s">
        <v>869</v>
      </c>
      <c r="B66" s="750" t="s">
        <v>860</v>
      </c>
      <c r="C66" s="751" t="s">
        <v>870</v>
      </c>
      <c r="D66" s="512"/>
      <c r="E66" s="512"/>
      <c r="F66" s="513"/>
      <c r="G66" s="514"/>
      <c r="H66" s="512"/>
      <c r="I66" s="512">
        <v>8</v>
      </c>
      <c r="J66" s="513">
        <v>3</v>
      </c>
      <c r="K66" s="514" t="s">
        <v>157</v>
      </c>
      <c r="L66" s="512"/>
      <c r="M66" s="512"/>
      <c r="N66" s="513"/>
      <c r="O66" s="514"/>
      <c r="P66" s="512"/>
      <c r="Q66" s="512">
        <v>8</v>
      </c>
      <c r="R66" s="513">
        <v>3</v>
      </c>
      <c r="S66" s="514" t="s">
        <v>157</v>
      </c>
      <c r="T66" s="512"/>
      <c r="U66" s="512"/>
      <c r="V66" s="513"/>
      <c r="W66" s="514"/>
      <c r="X66" s="512"/>
      <c r="Y66" s="512"/>
      <c r="Z66" s="513"/>
      <c r="AA66" s="514"/>
      <c r="AB66" s="515"/>
      <c r="AC66" s="512"/>
      <c r="AD66" s="516"/>
      <c r="AE66" s="510"/>
      <c r="AF66" s="760" t="s">
        <v>682</v>
      </c>
      <c r="AG66" s="760" t="s">
        <v>983</v>
      </c>
    </row>
    <row r="67" spans="1:33" s="505" customFormat="1" ht="15.75" customHeight="1" x14ac:dyDescent="0.25">
      <c r="A67" s="749" t="s">
        <v>871</v>
      </c>
      <c r="B67" s="750" t="s">
        <v>860</v>
      </c>
      <c r="C67" s="751" t="s">
        <v>872</v>
      </c>
      <c r="D67" s="506"/>
      <c r="E67" s="506"/>
      <c r="F67" s="507"/>
      <c r="G67" s="508"/>
      <c r="H67" s="506"/>
      <c r="I67" s="506"/>
      <c r="J67" s="507"/>
      <c r="K67" s="508"/>
      <c r="L67" s="506"/>
      <c r="M67" s="506">
        <v>8</v>
      </c>
      <c r="N67" s="507">
        <v>3</v>
      </c>
      <c r="O67" s="508" t="s">
        <v>157</v>
      </c>
      <c r="P67" s="506"/>
      <c r="Q67" s="506"/>
      <c r="R67" s="507"/>
      <c r="S67" s="508"/>
      <c r="T67" s="506"/>
      <c r="U67" s="506">
        <v>8</v>
      </c>
      <c r="V67" s="507">
        <v>3</v>
      </c>
      <c r="W67" s="508" t="s">
        <v>157</v>
      </c>
      <c r="X67" s="506"/>
      <c r="Y67" s="506"/>
      <c r="Z67" s="507"/>
      <c r="AA67" s="508"/>
      <c r="AB67" s="511"/>
      <c r="AC67" s="506"/>
      <c r="AD67" s="509"/>
      <c r="AE67" s="510"/>
      <c r="AF67" s="760" t="s">
        <v>682</v>
      </c>
      <c r="AG67" s="760" t="s">
        <v>983</v>
      </c>
    </row>
    <row r="68" spans="1:33" s="505" customFormat="1" ht="15.75" customHeight="1" x14ac:dyDescent="0.25">
      <c r="A68" s="749" t="s">
        <v>873</v>
      </c>
      <c r="B68" s="750" t="s">
        <v>860</v>
      </c>
      <c r="C68" s="751" t="s">
        <v>1010</v>
      </c>
      <c r="D68" s="506"/>
      <c r="E68" s="506"/>
      <c r="F68" s="507"/>
      <c r="G68" s="508"/>
      <c r="H68" s="506"/>
      <c r="I68" s="506">
        <v>8</v>
      </c>
      <c r="J68" s="507">
        <v>3</v>
      </c>
      <c r="K68" s="508" t="s">
        <v>157</v>
      </c>
      <c r="L68" s="506"/>
      <c r="M68" s="506"/>
      <c r="N68" s="507"/>
      <c r="O68" s="508"/>
      <c r="P68" s="506"/>
      <c r="Q68" s="506">
        <v>8</v>
      </c>
      <c r="R68" s="507">
        <v>3</v>
      </c>
      <c r="S68" s="508" t="s">
        <v>157</v>
      </c>
      <c r="T68" s="506"/>
      <c r="U68" s="506"/>
      <c r="V68" s="507"/>
      <c r="W68" s="508"/>
      <c r="X68" s="506"/>
      <c r="Y68" s="506"/>
      <c r="Z68" s="507"/>
      <c r="AA68" s="508"/>
      <c r="AB68" s="511"/>
      <c r="AC68" s="506"/>
      <c r="AD68" s="509"/>
      <c r="AE68" s="510"/>
      <c r="AF68" s="760" t="s">
        <v>682</v>
      </c>
      <c r="AG68" s="760" t="s">
        <v>982</v>
      </c>
    </row>
    <row r="69" spans="1:33" s="505" customFormat="1" ht="15.75" customHeight="1" x14ac:dyDescent="0.25">
      <c r="A69" s="749" t="s">
        <v>874</v>
      </c>
      <c r="B69" s="750" t="s">
        <v>860</v>
      </c>
      <c r="C69" s="751" t="s">
        <v>875</v>
      </c>
      <c r="D69" s="506"/>
      <c r="E69" s="506"/>
      <c r="F69" s="507"/>
      <c r="G69" s="508"/>
      <c r="H69" s="506"/>
      <c r="I69" s="506"/>
      <c r="J69" s="507"/>
      <c r="K69" s="508"/>
      <c r="L69" s="506"/>
      <c r="M69" s="506">
        <v>8</v>
      </c>
      <c r="N69" s="507">
        <v>3</v>
      </c>
      <c r="O69" s="508" t="s">
        <v>157</v>
      </c>
      <c r="P69" s="506"/>
      <c r="Q69" s="506"/>
      <c r="R69" s="507"/>
      <c r="S69" s="508"/>
      <c r="T69" s="506"/>
      <c r="U69" s="506">
        <v>8</v>
      </c>
      <c r="V69" s="507">
        <v>3</v>
      </c>
      <c r="W69" s="508" t="s">
        <v>157</v>
      </c>
      <c r="X69" s="506"/>
      <c r="Y69" s="506"/>
      <c r="Z69" s="507"/>
      <c r="AA69" s="508"/>
      <c r="AB69" s="511"/>
      <c r="AC69" s="506"/>
      <c r="AD69" s="509"/>
      <c r="AE69" s="510"/>
      <c r="AF69" s="760" t="s">
        <v>682</v>
      </c>
      <c r="AG69" s="760" t="s">
        <v>982</v>
      </c>
    </row>
    <row r="70" spans="1:33" s="505" customFormat="1" ht="15.75" customHeight="1" x14ac:dyDescent="0.25">
      <c r="A70" s="749" t="s">
        <v>876</v>
      </c>
      <c r="B70" s="750" t="s">
        <v>860</v>
      </c>
      <c r="C70" s="751" t="s">
        <v>877</v>
      </c>
      <c r="D70" s="506"/>
      <c r="E70" s="506"/>
      <c r="F70" s="507"/>
      <c r="G70" s="508"/>
      <c r="H70" s="506"/>
      <c r="I70" s="506">
        <v>8</v>
      </c>
      <c r="J70" s="507">
        <v>3</v>
      </c>
      <c r="K70" s="508" t="s">
        <v>157</v>
      </c>
      <c r="L70" s="506"/>
      <c r="M70" s="506"/>
      <c r="N70" s="507"/>
      <c r="O70" s="508"/>
      <c r="P70" s="506"/>
      <c r="Q70" s="506">
        <v>8</v>
      </c>
      <c r="R70" s="507">
        <v>3</v>
      </c>
      <c r="S70" s="508" t="s">
        <v>157</v>
      </c>
      <c r="T70" s="506"/>
      <c r="U70" s="506"/>
      <c r="V70" s="507"/>
      <c r="W70" s="508"/>
      <c r="X70" s="506"/>
      <c r="Y70" s="506"/>
      <c r="Z70" s="507"/>
      <c r="AA70" s="508"/>
      <c r="AB70" s="511"/>
      <c r="AC70" s="506"/>
      <c r="AD70" s="509"/>
      <c r="AE70" s="510"/>
      <c r="AF70" s="760" t="s">
        <v>682</v>
      </c>
      <c r="AG70" s="760" t="s">
        <v>984</v>
      </c>
    </row>
    <row r="71" spans="1:33" s="505" customFormat="1" ht="15.75" customHeight="1" x14ac:dyDescent="0.25">
      <c r="A71" s="749" t="s">
        <v>878</v>
      </c>
      <c r="B71" s="750" t="s">
        <v>860</v>
      </c>
      <c r="C71" s="751" t="s">
        <v>879</v>
      </c>
      <c r="D71" s="506"/>
      <c r="E71" s="506"/>
      <c r="F71" s="507"/>
      <c r="G71" s="508"/>
      <c r="H71" s="506"/>
      <c r="I71" s="506"/>
      <c r="J71" s="507"/>
      <c r="K71" s="508"/>
      <c r="L71" s="506"/>
      <c r="M71" s="506">
        <v>8</v>
      </c>
      <c r="N71" s="507">
        <v>3</v>
      </c>
      <c r="O71" s="508" t="s">
        <v>157</v>
      </c>
      <c r="P71" s="506"/>
      <c r="Q71" s="506"/>
      <c r="R71" s="507"/>
      <c r="S71" s="508"/>
      <c r="T71" s="506"/>
      <c r="U71" s="506">
        <v>8</v>
      </c>
      <c r="V71" s="507">
        <v>3</v>
      </c>
      <c r="W71" s="508" t="s">
        <v>157</v>
      </c>
      <c r="X71" s="506"/>
      <c r="Y71" s="506"/>
      <c r="Z71" s="507"/>
      <c r="AA71" s="508"/>
      <c r="AB71" s="511"/>
      <c r="AC71" s="506"/>
      <c r="AD71" s="509"/>
      <c r="AE71" s="510"/>
      <c r="AF71" s="760" t="s">
        <v>682</v>
      </c>
      <c r="AG71" s="760" t="s">
        <v>984</v>
      </c>
    </row>
    <row r="72" spans="1:33" s="505" customFormat="1" ht="15.75" customHeight="1" x14ac:dyDescent="0.25">
      <c r="A72" s="749" t="s">
        <v>880</v>
      </c>
      <c r="B72" s="750" t="s">
        <v>860</v>
      </c>
      <c r="C72" s="751" t="s">
        <v>881</v>
      </c>
      <c r="D72" s="506"/>
      <c r="E72" s="506"/>
      <c r="F72" s="507"/>
      <c r="G72" s="508"/>
      <c r="H72" s="506"/>
      <c r="I72" s="506">
        <v>8</v>
      </c>
      <c r="J72" s="507">
        <v>3</v>
      </c>
      <c r="K72" s="508" t="s">
        <v>157</v>
      </c>
      <c r="L72" s="506"/>
      <c r="M72" s="506"/>
      <c r="N72" s="507"/>
      <c r="O72" s="508"/>
      <c r="P72" s="506"/>
      <c r="Q72" s="506">
        <v>8</v>
      </c>
      <c r="R72" s="507">
        <v>3</v>
      </c>
      <c r="S72" s="508" t="s">
        <v>157</v>
      </c>
      <c r="T72" s="506"/>
      <c r="U72" s="506"/>
      <c r="V72" s="507"/>
      <c r="W72" s="508"/>
      <c r="X72" s="506"/>
      <c r="Y72" s="506"/>
      <c r="Z72" s="507"/>
      <c r="AA72" s="508"/>
      <c r="AB72" s="511"/>
      <c r="AC72" s="506"/>
      <c r="AD72" s="509"/>
      <c r="AE72" s="510"/>
      <c r="AF72" s="760" t="s">
        <v>682</v>
      </c>
      <c r="AG72" s="760" t="s">
        <v>985</v>
      </c>
    </row>
    <row r="73" spans="1:33" s="505" customFormat="1" ht="15.75" customHeight="1" x14ac:dyDescent="0.25">
      <c r="A73" s="749" t="s">
        <v>882</v>
      </c>
      <c r="B73" s="750" t="s">
        <v>860</v>
      </c>
      <c r="C73" s="751" t="s">
        <v>883</v>
      </c>
      <c r="D73" s="506"/>
      <c r="E73" s="506"/>
      <c r="F73" s="507"/>
      <c r="G73" s="508"/>
      <c r="H73" s="506"/>
      <c r="I73" s="506"/>
      <c r="J73" s="507"/>
      <c r="K73" s="508"/>
      <c r="L73" s="506"/>
      <c r="M73" s="506">
        <v>8</v>
      </c>
      <c r="N73" s="507">
        <v>3</v>
      </c>
      <c r="O73" s="508" t="s">
        <v>157</v>
      </c>
      <c r="P73" s="506"/>
      <c r="Q73" s="506"/>
      <c r="R73" s="507"/>
      <c r="S73" s="508"/>
      <c r="T73" s="506"/>
      <c r="U73" s="506">
        <v>8</v>
      </c>
      <c r="V73" s="507">
        <v>3</v>
      </c>
      <c r="W73" s="508" t="s">
        <v>157</v>
      </c>
      <c r="X73" s="506"/>
      <c r="Y73" s="506"/>
      <c r="Z73" s="507"/>
      <c r="AA73" s="508"/>
      <c r="AB73" s="511"/>
      <c r="AC73" s="506"/>
      <c r="AD73" s="509"/>
      <c r="AE73" s="510"/>
      <c r="AF73" s="760" t="s">
        <v>682</v>
      </c>
      <c r="AG73" s="760" t="s">
        <v>985</v>
      </c>
    </row>
    <row r="74" spans="1:33" s="505" customFormat="1" ht="15.75" customHeight="1" x14ac:dyDescent="0.25">
      <c r="A74" s="749" t="s">
        <v>884</v>
      </c>
      <c r="B74" s="750" t="s">
        <v>860</v>
      </c>
      <c r="C74" s="751" t="s">
        <v>885</v>
      </c>
      <c r="D74" s="506"/>
      <c r="E74" s="506"/>
      <c r="F74" s="507"/>
      <c r="G74" s="508"/>
      <c r="H74" s="506"/>
      <c r="I74" s="506"/>
      <c r="J74" s="507"/>
      <c r="K74" s="508"/>
      <c r="L74" s="506"/>
      <c r="M74" s="506">
        <v>8</v>
      </c>
      <c r="N74" s="507">
        <v>3</v>
      </c>
      <c r="O74" s="508" t="s">
        <v>157</v>
      </c>
      <c r="P74" s="506"/>
      <c r="Q74" s="506"/>
      <c r="R74" s="507"/>
      <c r="S74" s="508"/>
      <c r="T74" s="506"/>
      <c r="U74" s="506">
        <v>8</v>
      </c>
      <c r="V74" s="507">
        <v>3</v>
      </c>
      <c r="W74" s="508" t="s">
        <v>157</v>
      </c>
      <c r="X74" s="506"/>
      <c r="Y74" s="506"/>
      <c r="Z74" s="507"/>
      <c r="AA74" s="508"/>
      <c r="AB74" s="511"/>
      <c r="AC74" s="506"/>
      <c r="AD74" s="509"/>
      <c r="AE74" s="510"/>
      <c r="AF74" s="760" t="s">
        <v>682</v>
      </c>
      <c r="AG74" s="760" t="s">
        <v>986</v>
      </c>
    </row>
    <row r="75" spans="1:33" s="505" customFormat="1" ht="15.75" customHeight="1" x14ac:dyDescent="0.25">
      <c r="A75" s="749" t="s">
        <v>886</v>
      </c>
      <c r="B75" s="750" t="s">
        <v>860</v>
      </c>
      <c r="C75" s="751" t="s">
        <v>887</v>
      </c>
      <c r="D75" s="506"/>
      <c r="E75" s="506"/>
      <c r="F75" s="507"/>
      <c r="G75" s="508"/>
      <c r="H75" s="506"/>
      <c r="I75" s="506"/>
      <c r="J75" s="507"/>
      <c r="K75" s="508"/>
      <c r="L75" s="506"/>
      <c r="M75" s="506"/>
      <c r="N75" s="507"/>
      <c r="O75" s="508"/>
      <c r="P75" s="506"/>
      <c r="Q75" s="506">
        <v>8</v>
      </c>
      <c r="R75" s="507">
        <v>3</v>
      </c>
      <c r="S75" s="508" t="s">
        <v>157</v>
      </c>
      <c r="T75" s="506"/>
      <c r="U75" s="506"/>
      <c r="V75" s="507"/>
      <c r="W75" s="508"/>
      <c r="X75" s="506"/>
      <c r="Y75" s="506"/>
      <c r="Z75" s="507"/>
      <c r="AA75" s="508"/>
      <c r="AB75" s="511"/>
      <c r="AC75" s="506"/>
      <c r="AD75" s="509"/>
      <c r="AE75" s="510"/>
      <c r="AF75" s="760" t="s">
        <v>682</v>
      </c>
      <c r="AG75" s="760" t="s">
        <v>986</v>
      </c>
    </row>
    <row r="76" spans="1:33" s="505" customFormat="1" ht="15.75" customHeight="1" x14ac:dyDescent="0.25">
      <c r="A76" s="749" t="s">
        <v>888</v>
      </c>
      <c r="B76" s="750" t="s">
        <v>860</v>
      </c>
      <c r="C76" s="751" t="s">
        <v>889</v>
      </c>
      <c r="D76" s="506"/>
      <c r="E76" s="506"/>
      <c r="F76" s="507"/>
      <c r="G76" s="508"/>
      <c r="H76" s="506"/>
      <c r="I76" s="506"/>
      <c r="J76" s="507"/>
      <c r="K76" s="508"/>
      <c r="L76" s="506"/>
      <c r="M76" s="506">
        <v>8</v>
      </c>
      <c r="N76" s="507">
        <v>3</v>
      </c>
      <c r="O76" s="508" t="s">
        <v>157</v>
      </c>
      <c r="P76" s="506"/>
      <c r="Q76" s="506"/>
      <c r="R76" s="507"/>
      <c r="S76" s="508"/>
      <c r="T76" s="506"/>
      <c r="U76" s="506">
        <v>8</v>
      </c>
      <c r="V76" s="507">
        <v>3</v>
      </c>
      <c r="W76" s="508" t="s">
        <v>157</v>
      </c>
      <c r="X76" s="506"/>
      <c r="Y76" s="506"/>
      <c r="Z76" s="507"/>
      <c r="AA76" s="508"/>
      <c r="AB76" s="511"/>
      <c r="AC76" s="506"/>
      <c r="AD76" s="509"/>
      <c r="AE76" s="510"/>
      <c r="AF76" s="760" t="s">
        <v>682</v>
      </c>
      <c r="AG76" s="760" t="s">
        <v>987</v>
      </c>
    </row>
    <row r="77" spans="1:33" s="505" customFormat="1" ht="15.75" customHeight="1" x14ac:dyDescent="0.25">
      <c r="A77" s="749" t="s">
        <v>890</v>
      </c>
      <c r="B77" s="750" t="s">
        <v>860</v>
      </c>
      <c r="C77" s="751" t="s">
        <v>891</v>
      </c>
      <c r="D77" s="506"/>
      <c r="E77" s="506"/>
      <c r="F77" s="507"/>
      <c r="G77" s="508"/>
      <c r="H77" s="506"/>
      <c r="I77" s="506"/>
      <c r="J77" s="507"/>
      <c r="K77" s="508"/>
      <c r="L77" s="506"/>
      <c r="M77" s="506"/>
      <c r="N77" s="507"/>
      <c r="O77" s="508"/>
      <c r="P77" s="506"/>
      <c r="Q77" s="506">
        <v>8</v>
      </c>
      <c r="R77" s="507">
        <v>3</v>
      </c>
      <c r="S77" s="508" t="s">
        <v>157</v>
      </c>
      <c r="T77" s="506"/>
      <c r="U77" s="506"/>
      <c r="V77" s="507"/>
      <c r="W77" s="508"/>
      <c r="X77" s="506"/>
      <c r="Y77" s="506"/>
      <c r="Z77" s="507"/>
      <c r="AA77" s="508"/>
      <c r="AB77" s="511"/>
      <c r="AC77" s="506"/>
      <c r="AD77" s="509"/>
      <c r="AE77" s="510"/>
      <c r="AF77" s="760" t="s">
        <v>682</v>
      </c>
      <c r="AG77" s="760" t="s">
        <v>987</v>
      </c>
    </row>
    <row r="78" spans="1:33" s="505" customFormat="1" ht="15.75" customHeight="1" x14ac:dyDescent="0.25">
      <c r="A78" s="749" t="s">
        <v>892</v>
      </c>
      <c r="B78" s="750" t="s">
        <v>860</v>
      </c>
      <c r="C78" s="751" t="s">
        <v>893</v>
      </c>
      <c r="D78" s="506"/>
      <c r="E78" s="506"/>
      <c r="F78" s="507"/>
      <c r="G78" s="508"/>
      <c r="H78" s="506">
        <v>4</v>
      </c>
      <c r="I78" s="506">
        <v>4</v>
      </c>
      <c r="J78" s="507">
        <v>3</v>
      </c>
      <c r="K78" s="508" t="s">
        <v>155</v>
      </c>
      <c r="L78" s="506">
        <v>4</v>
      </c>
      <c r="M78" s="506">
        <v>4</v>
      </c>
      <c r="N78" s="507">
        <v>3</v>
      </c>
      <c r="O78" s="508" t="s">
        <v>155</v>
      </c>
      <c r="P78" s="506">
        <v>4</v>
      </c>
      <c r="Q78" s="506">
        <v>4</v>
      </c>
      <c r="R78" s="507">
        <v>3</v>
      </c>
      <c r="S78" s="508" t="s">
        <v>155</v>
      </c>
      <c r="T78" s="506">
        <v>4</v>
      </c>
      <c r="U78" s="506">
        <v>4</v>
      </c>
      <c r="V78" s="507">
        <v>3</v>
      </c>
      <c r="W78" s="508" t="s">
        <v>155</v>
      </c>
      <c r="X78" s="506"/>
      <c r="Y78" s="506"/>
      <c r="Z78" s="507"/>
      <c r="AA78" s="508"/>
      <c r="AB78" s="511"/>
      <c r="AC78" s="506"/>
      <c r="AD78" s="509"/>
      <c r="AE78" s="510"/>
      <c r="AF78" s="760" t="s">
        <v>602</v>
      </c>
      <c r="AG78" s="760" t="s">
        <v>569</v>
      </c>
    </row>
    <row r="79" spans="1:33" s="505" customFormat="1" ht="15.75" customHeight="1" x14ac:dyDescent="0.25">
      <c r="A79" s="749" t="s">
        <v>894</v>
      </c>
      <c r="B79" s="750" t="s">
        <v>860</v>
      </c>
      <c r="C79" s="751" t="s">
        <v>895</v>
      </c>
      <c r="D79" s="506"/>
      <c r="E79" s="506"/>
      <c r="F79" s="507"/>
      <c r="G79" s="508"/>
      <c r="H79" s="506">
        <v>4</v>
      </c>
      <c r="I79" s="506">
        <v>4</v>
      </c>
      <c r="J79" s="507">
        <v>3</v>
      </c>
      <c r="K79" s="508" t="s">
        <v>155</v>
      </c>
      <c r="L79" s="506">
        <v>4</v>
      </c>
      <c r="M79" s="506">
        <v>4</v>
      </c>
      <c r="N79" s="507">
        <v>3</v>
      </c>
      <c r="O79" s="508" t="s">
        <v>155</v>
      </c>
      <c r="P79" s="506">
        <v>4</v>
      </c>
      <c r="Q79" s="506">
        <v>4</v>
      </c>
      <c r="R79" s="507">
        <v>3</v>
      </c>
      <c r="S79" s="508" t="s">
        <v>155</v>
      </c>
      <c r="T79" s="506">
        <v>4</v>
      </c>
      <c r="U79" s="506">
        <v>4</v>
      </c>
      <c r="V79" s="507">
        <v>3</v>
      </c>
      <c r="W79" s="508" t="s">
        <v>155</v>
      </c>
      <c r="X79" s="506"/>
      <c r="Y79" s="506"/>
      <c r="Z79" s="507"/>
      <c r="AA79" s="508"/>
      <c r="AB79" s="511"/>
      <c r="AC79" s="506"/>
      <c r="AD79" s="509"/>
      <c r="AE79" s="510"/>
      <c r="AF79" s="760" t="s">
        <v>602</v>
      </c>
      <c r="AG79" s="760" t="s">
        <v>844</v>
      </c>
    </row>
    <row r="80" spans="1:33" s="505" customFormat="1" ht="15.75" customHeight="1" x14ac:dyDescent="0.25">
      <c r="A80" s="749" t="s">
        <v>896</v>
      </c>
      <c r="B80" s="750" t="s">
        <v>860</v>
      </c>
      <c r="C80" s="751" t="s">
        <v>897</v>
      </c>
      <c r="D80" s="506"/>
      <c r="E80" s="506"/>
      <c r="F80" s="507"/>
      <c r="G80" s="508"/>
      <c r="H80" s="506">
        <v>8</v>
      </c>
      <c r="I80" s="506"/>
      <c r="J80" s="507">
        <v>3</v>
      </c>
      <c r="K80" s="508" t="s">
        <v>1</v>
      </c>
      <c r="L80" s="506"/>
      <c r="M80" s="506"/>
      <c r="N80" s="507"/>
      <c r="O80" s="508"/>
      <c r="P80" s="506">
        <v>8</v>
      </c>
      <c r="Q80" s="506"/>
      <c r="R80" s="507">
        <v>3</v>
      </c>
      <c r="S80" s="508" t="s">
        <v>1</v>
      </c>
      <c r="T80" s="506"/>
      <c r="U80" s="506"/>
      <c r="V80" s="507"/>
      <c r="W80" s="508"/>
      <c r="X80" s="506"/>
      <c r="Y80" s="506"/>
      <c r="Z80" s="507"/>
      <c r="AA80" s="508"/>
      <c r="AB80" s="511"/>
      <c r="AC80" s="506"/>
      <c r="AD80" s="509"/>
      <c r="AE80" s="510"/>
      <c r="AF80" s="760" t="s">
        <v>575</v>
      </c>
      <c r="AG80" s="760" t="s">
        <v>576</v>
      </c>
    </row>
    <row r="81" spans="1:33" s="505" customFormat="1" ht="15.75" customHeight="1" x14ac:dyDescent="0.25">
      <c r="A81" s="749" t="s">
        <v>898</v>
      </c>
      <c r="B81" s="750" t="s">
        <v>860</v>
      </c>
      <c r="C81" s="751" t="s">
        <v>899</v>
      </c>
      <c r="D81" s="506"/>
      <c r="E81" s="506"/>
      <c r="F81" s="507"/>
      <c r="G81" s="508"/>
      <c r="H81" s="506"/>
      <c r="I81" s="506"/>
      <c r="J81" s="507"/>
      <c r="K81" s="508"/>
      <c r="L81" s="506"/>
      <c r="M81" s="506"/>
      <c r="N81" s="507"/>
      <c r="O81" s="508"/>
      <c r="P81" s="506"/>
      <c r="Q81" s="506"/>
      <c r="R81" s="507"/>
      <c r="S81" s="508"/>
      <c r="T81" s="506">
        <v>8</v>
      </c>
      <c r="U81" s="506"/>
      <c r="V81" s="507">
        <v>3</v>
      </c>
      <c r="W81" s="508" t="s">
        <v>136</v>
      </c>
      <c r="X81" s="506"/>
      <c r="Y81" s="506"/>
      <c r="Z81" s="507"/>
      <c r="AA81" s="508"/>
      <c r="AB81" s="511"/>
      <c r="AC81" s="506"/>
      <c r="AD81" s="509"/>
      <c r="AE81" s="510"/>
      <c r="AF81" s="760" t="s">
        <v>575</v>
      </c>
      <c r="AG81" s="760" t="s">
        <v>608</v>
      </c>
    </row>
    <row r="82" spans="1:33" s="505" customFormat="1" ht="15.75" customHeight="1" x14ac:dyDescent="0.25">
      <c r="A82" s="749" t="s">
        <v>900</v>
      </c>
      <c r="B82" s="754" t="s">
        <v>860</v>
      </c>
      <c r="C82" s="751" t="s">
        <v>901</v>
      </c>
      <c r="D82" s="506"/>
      <c r="E82" s="506"/>
      <c r="F82" s="507"/>
      <c r="G82" s="508"/>
      <c r="H82" s="506"/>
      <c r="I82" s="506"/>
      <c r="J82" s="507"/>
      <c r="K82" s="508"/>
      <c r="L82" s="506"/>
      <c r="M82" s="506"/>
      <c r="N82" s="507"/>
      <c r="O82" s="508"/>
      <c r="P82" s="506"/>
      <c r="Q82" s="506"/>
      <c r="R82" s="507"/>
      <c r="S82" s="508"/>
      <c r="T82" s="506">
        <v>4</v>
      </c>
      <c r="U82" s="506">
        <v>4</v>
      </c>
      <c r="V82" s="507">
        <v>3</v>
      </c>
      <c r="W82" s="508" t="s">
        <v>136</v>
      </c>
      <c r="X82" s="506"/>
      <c r="Y82" s="506"/>
      <c r="Z82" s="507"/>
      <c r="AA82" s="508"/>
      <c r="AB82" s="511"/>
      <c r="AC82" s="506"/>
      <c r="AD82" s="509"/>
      <c r="AE82" s="510"/>
      <c r="AF82" s="760" t="s">
        <v>575</v>
      </c>
      <c r="AG82" s="760" t="s">
        <v>715</v>
      </c>
    </row>
    <row r="83" spans="1:33" s="505" customFormat="1" ht="15.75" customHeight="1" x14ac:dyDescent="0.25">
      <c r="A83" s="749" t="s">
        <v>902</v>
      </c>
      <c r="B83" s="754" t="s">
        <v>860</v>
      </c>
      <c r="C83" s="751" t="s">
        <v>903</v>
      </c>
      <c r="D83" s="506"/>
      <c r="E83" s="506"/>
      <c r="F83" s="507"/>
      <c r="G83" s="508"/>
      <c r="H83" s="506">
        <v>4</v>
      </c>
      <c r="I83" s="506">
        <v>4</v>
      </c>
      <c r="J83" s="507">
        <v>3</v>
      </c>
      <c r="K83" s="508" t="s">
        <v>1</v>
      </c>
      <c r="L83" s="506">
        <v>4</v>
      </c>
      <c r="M83" s="506">
        <v>4</v>
      </c>
      <c r="N83" s="507">
        <v>3</v>
      </c>
      <c r="O83" s="508" t="s">
        <v>1</v>
      </c>
      <c r="P83" s="506">
        <v>4</v>
      </c>
      <c r="Q83" s="506">
        <v>4</v>
      </c>
      <c r="R83" s="507">
        <v>3</v>
      </c>
      <c r="S83" s="508" t="s">
        <v>1</v>
      </c>
      <c r="T83" s="506">
        <v>4</v>
      </c>
      <c r="U83" s="506">
        <v>4</v>
      </c>
      <c r="V83" s="507">
        <v>3</v>
      </c>
      <c r="W83" s="508" t="s">
        <v>1</v>
      </c>
      <c r="X83" s="506"/>
      <c r="Y83" s="506"/>
      <c r="Z83" s="507"/>
      <c r="AA83" s="508"/>
      <c r="AB83" s="511"/>
      <c r="AC83" s="506"/>
      <c r="AD83" s="509"/>
      <c r="AE83" s="510"/>
      <c r="AF83" s="760" t="s">
        <v>575</v>
      </c>
      <c r="AG83" s="760" t="s">
        <v>988</v>
      </c>
    </row>
    <row r="84" spans="1:33" s="505" customFormat="1" ht="15.75" customHeight="1" x14ac:dyDescent="0.25">
      <c r="A84" s="749" t="s">
        <v>904</v>
      </c>
      <c r="B84" s="750" t="s">
        <v>860</v>
      </c>
      <c r="C84" s="751" t="s">
        <v>905</v>
      </c>
      <c r="D84" s="506"/>
      <c r="E84" s="506"/>
      <c r="F84" s="507"/>
      <c r="G84" s="508"/>
      <c r="H84" s="506">
        <v>4</v>
      </c>
      <c r="I84" s="506">
        <v>4</v>
      </c>
      <c r="J84" s="507">
        <v>3</v>
      </c>
      <c r="K84" s="508" t="s">
        <v>155</v>
      </c>
      <c r="L84" s="506">
        <v>4</v>
      </c>
      <c r="M84" s="506">
        <v>4</v>
      </c>
      <c r="N84" s="507">
        <v>3</v>
      </c>
      <c r="O84" s="508" t="s">
        <v>155</v>
      </c>
      <c r="P84" s="506">
        <v>4</v>
      </c>
      <c r="Q84" s="506">
        <v>4</v>
      </c>
      <c r="R84" s="507">
        <v>3</v>
      </c>
      <c r="S84" s="508" t="s">
        <v>155</v>
      </c>
      <c r="T84" s="506">
        <v>4</v>
      </c>
      <c r="U84" s="506">
        <v>4</v>
      </c>
      <c r="V84" s="507">
        <v>3</v>
      </c>
      <c r="W84" s="508" t="s">
        <v>155</v>
      </c>
      <c r="X84" s="506"/>
      <c r="Y84" s="506"/>
      <c r="Z84" s="507"/>
      <c r="AA84" s="508"/>
      <c r="AB84" s="511"/>
      <c r="AC84" s="506"/>
      <c r="AD84" s="509"/>
      <c r="AE84" s="510"/>
      <c r="AF84" s="652" t="s">
        <v>807</v>
      </c>
      <c r="AG84" s="760" t="s">
        <v>989</v>
      </c>
    </row>
    <row r="85" spans="1:33" s="505" customFormat="1" ht="15.75" customHeight="1" x14ac:dyDescent="0.25">
      <c r="A85" s="749" t="s">
        <v>906</v>
      </c>
      <c r="B85" s="754" t="s">
        <v>860</v>
      </c>
      <c r="C85" s="751" t="s">
        <v>907</v>
      </c>
      <c r="D85" s="506"/>
      <c r="E85" s="506"/>
      <c r="F85" s="507"/>
      <c r="G85" s="508"/>
      <c r="H85" s="506"/>
      <c r="I85" s="506"/>
      <c r="J85" s="507"/>
      <c r="K85" s="508"/>
      <c r="L85" s="506"/>
      <c r="M85" s="506"/>
      <c r="N85" s="507"/>
      <c r="O85" s="508"/>
      <c r="P85" s="506"/>
      <c r="Q85" s="506"/>
      <c r="R85" s="507"/>
      <c r="S85" s="508"/>
      <c r="T85" s="506">
        <v>4</v>
      </c>
      <c r="U85" s="506">
        <v>4</v>
      </c>
      <c r="V85" s="507">
        <v>3</v>
      </c>
      <c r="W85" s="508" t="s">
        <v>155</v>
      </c>
      <c r="X85" s="506"/>
      <c r="Y85" s="506"/>
      <c r="Z85" s="507"/>
      <c r="AA85" s="508"/>
      <c r="AB85" s="511"/>
      <c r="AC85" s="506"/>
      <c r="AD85" s="509"/>
      <c r="AE85" s="510"/>
      <c r="AF85" s="652" t="s">
        <v>807</v>
      </c>
      <c r="AG85" s="760" t="s">
        <v>990</v>
      </c>
    </row>
    <row r="86" spans="1:33" s="505" customFormat="1" ht="15.75" customHeight="1" x14ac:dyDescent="0.25">
      <c r="A86" s="749" t="s">
        <v>908</v>
      </c>
      <c r="B86" s="754" t="s">
        <v>860</v>
      </c>
      <c r="C86" s="751" t="s">
        <v>909</v>
      </c>
      <c r="D86" s="506"/>
      <c r="E86" s="506"/>
      <c r="F86" s="507"/>
      <c r="G86" s="508"/>
      <c r="H86" s="506">
        <v>8</v>
      </c>
      <c r="I86" s="506"/>
      <c r="J86" s="507">
        <v>3</v>
      </c>
      <c r="K86" s="508" t="s">
        <v>136</v>
      </c>
      <c r="L86" s="506">
        <v>8</v>
      </c>
      <c r="M86" s="506"/>
      <c r="N86" s="507">
        <v>3</v>
      </c>
      <c r="O86" s="508" t="s">
        <v>136</v>
      </c>
      <c r="P86" s="506">
        <v>8</v>
      </c>
      <c r="Q86" s="506"/>
      <c r="R86" s="507">
        <v>3</v>
      </c>
      <c r="S86" s="508" t="s">
        <v>136</v>
      </c>
      <c r="T86" s="506">
        <v>8</v>
      </c>
      <c r="U86" s="506"/>
      <c r="V86" s="507">
        <v>3</v>
      </c>
      <c r="W86" s="508" t="s">
        <v>136</v>
      </c>
      <c r="X86" s="506"/>
      <c r="Y86" s="506"/>
      <c r="Z86" s="507"/>
      <c r="AA86" s="508"/>
      <c r="AB86" s="511"/>
      <c r="AC86" s="506"/>
      <c r="AD86" s="509"/>
      <c r="AE86" s="510"/>
      <c r="AF86" s="652" t="s">
        <v>807</v>
      </c>
      <c r="AG86" s="760" t="s">
        <v>989</v>
      </c>
    </row>
    <row r="87" spans="1:33" s="505" customFormat="1" ht="15.75" customHeight="1" x14ac:dyDescent="0.25">
      <c r="A87" s="749" t="s">
        <v>910</v>
      </c>
      <c r="B87" s="750" t="s">
        <v>860</v>
      </c>
      <c r="C87" s="751" t="s">
        <v>911</v>
      </c>
      <c r="D87" s="506"/>
      <c r="E87" s="506"/>
      <c r="F87" s="507"/>
      <c r="G87" s="508"/>
      <c r="H87" s="506"/>
      <c r="I87" s="506"/>
      <c r="J87" s="507"/>
      <c r="K87" s="508"/>
      <c r="L87" s="506"/>
      <c r="M87" s="506"/>
      <c r="N87" s="507"/>
      <c r="O87" s="508"/>
      <c r="P87" s="506"/>
      <c r="Q87" s="506"/>
      <c r="R87" s="507"/>
      <c r="S87" s="508"/>
      <c r="T87" s="506">
        <v>8</v>
      </c>
      <c r="U87" s="506"/>
      <c r="V87" s="507">
        <v>3</v>
      </c>
      <c r="W87" s="508" t="s">
        <v>155</v>
      </c>
      <c r="X87" s="506"/>
      <c r="Y87" s="506"/>
      <c r="Z87" s="507"/>
      <c r="AA87" s="508"/>
      <c r="AB87" s="511"/>
      <c r="AC87" s="506"/>
      <c r="AD87" s="509"/>
      <c r="AE87" s="510"/>
      <c r="AF87" s="652" t="s">
        <v>807</v>
      </c>
      <c r="AG87" s="760" t="s">
        <v>991</v>
      </c>
    </row>
    <row r="88" spans="1:33" s="505" customFormat="1" ht="15.75" customHeight="1" x14ac:dyDescent="0.25">
      <c r="A88" s="749" t="s">
        <v>912</v>
      </c>
      <c r="B88" s="750" t="s">
        <v>860</v>
      </c>
      <c r="C88" s="751" t="s">
        <v>913</v>
      </c>
      <c r="D88" s="506"/>
      <c r="E88" s="506"/>
      <c r="F88" s="507"/>
      <c r="G88" s="508"/>
      <c r="H88" s="506"/>
      <c r="I88" s="506"/>
      <c r="J88" s="507"/>
      <c r="K88" s="508"/>
      <c r="L88" s="506"/>
      <c r="M88" s="506"/>
      <c r="N88" s="507"/>
      <c r="O88" s="508"/>
      <c r="P88" s="506"/>
      <c r="Q88" s="506"/>
      <c r="R88" s="507"/>
      <c r="S88" s="508"/>
      <c r="T88" s="506">
        <v>8</v>
      </c>
      <c r="U88" s="506"/>
      <c r="V88" s="507">
        <v>3</v>
      </c>
      <c r="W88" s="508" t="s">
        <v>155</v>
      </c>
      <c r="X88" s="506"/>
      <c r="Y88" s="506"/>
      <c r="Z88" s="507"/>
      <c r="AA88" s="508"/>
      <c r="AB88" s="511"/>
      <c r="AC88" s="506"/>
      <c r="AD88" s="509"/>
      <c r="AE88" s="510"/>
      <c r="AF88" s="652" t="s">
        <v>807</v>
      </c>
      <c r="AG88" s="760" t="s">
        <v>991</v>
      </c>
    </row>
    <row r="89" spans="1:33" s="505" customFormat="1" ht="15.75" customHeight="1" x14ac:dyDescent="0.25">
      <c r="A89" s="749" t="s">
        <v>914</v>
      </c>
      <c r="B89" s="750" t="s">
        <v>860</v>
      </c>
      <c r="C89" s="751" t="s">
        <v>915</v>
      </c>
      <c r="D89" s="506"/>
      <c r="E89" s="506"/>
      <c r="F89" s="507"/>
      <c r="G89" s="508"/>
      <c r="H89" s="506"/>
      <c r="I89" s="506"/>
      <c r="J89" s="507"/>
      <c r="K89" s="508"/>
      <c r="L89" s="506"/>
      <c r="M89" s="506"/>
      <c r="N89" s="507"/>
      <c r="O89" s="508"/>
      <c r="P89" s="506"/>
      <c r="Q89" s="506"/>
      <c r="R89" s="507"/>
      <c r="S89" s="508"/>
      <c r="T89" s="506">
        <v>4</v>
      </c>
      <c r="U89" s="506">
        <v>4</v>
      </c>
      <c r="V89" s="507">
        <v>3</v>
      </c>
      <c r="W89" s="508" t="s">
        <v>155</v>
      </c>
      <c r="X89" s="506"/>
      <c r="Y89" s="506"/>
      <c r="Z89" s="507"/>
      <c r="AA89" s="508"/>
      <c r="AB89" s="511"/>
      <c r="AC89" s="506"/>
      <c r="AD89" s="509"/>
      <c r="AE89" s="510"/>
      <c r="AF89" s="652" t="s">
        <v>807</v>
      </c>
      <c r="AG89" s="760" t="s">
        <v>990</v>
      </c>
    </row>
    <row r="90" spans="1:33" s="517" customFormat="1" ht="15.75" x14ac:dyDescent="0.2">
      <c r="A90" s="749" t="s">
        <v>916</v>
      </c>
      <c r="B90" s="750" t="s">
        <v>860</v>
      </c>
      <c r="C90" s="751" t="s">
        <v>917</v>
      </c>
      <c r="D90" s="512"/>
      <c r="E90" s="512"/>
      <c r="F90" s="513"/>
      <c r="G90" s="514"/>
      <c r="H90" s="512"/>
      <c r="I90" s="512"/>
      <c r="J90" s="513"/>
      <c r="K90" s="514"/>
      <c r="L90" s="512"/>
      <c r="M90" s="512"/>
      <c r="N90" s="513"/>
      <c r="O90" s="514"/>
      <c r="P90" s="512"/>
      <c r="Q90" s="512">
        <v>8</v>
      </c>
      <c r="R90" s="513">
        <v>3</v>
      </c>
      <c r="S90" s="514" t="s">
        <v>157</v>
      </c>
      <c r="T90" s="512"/>
      <c r="U90" s="512"/>
      <c r="V90" s="513"/>
      <c r="W90" s="514"/>
      <c r="X90" s="512"/>
      <c r="Y90" s="512"/>
      <c r="Z90" s="513"/>
      <c r="AA90" s="514"/>
      <c r="AB90" s="515"/>
      <c r="AC90" s="512"/>
      <c r="AD90" s="516"/>
      <c r="AE90" s="510"/>
      <c r="AF90" s="760" t="s">
        <v>568</v>
      </c>
      <c r="AG90" s="760" t="s">
        <v>992</v>
      </c>
    </row>
    <row r="91" spans="1:33" s="517" customFormat="1" ht="16.5" customHeight="1" x14ac:dyDescent="0.2">
      <c r="A91" s="749" t="s">
        <v>918</v>
      </c>
      <c r="B91" s="750" t="s">
        <v>860</v>
      </c>
      <c r="C91" s="751" t="s">
        <v>919</v>
      </c>
      <c r="D91" s="512"/>
      <c r="E91" s="512"/>
      <c r="F91" s="513"/>
      <c r="G91" s="514"/>
      <c r="H91" s="512"/>
      <c r="I91" s="512"/>
      <c r="J91" s="513"/>
      <c r="K91" s="514"/>
      <c r="L91" s="512"/>
      <c r="M91" s="512">
        <v>8</v>
      </c>
      <c r="N91" s="513">
        <v>3</v>
      </c>
      <c r="O91" s="514" t="s">
        <v>157</v>
      </c>
      <c r="P91" s="512"/>
      <c r="Q91" s="512"/>
      <c r="R91" s="513"/>
      <c r="S91" s="514"/>
      <c r="T91" s="512"/>
      <c r="U91" s="512">
        <v>8</v>
      </c>
      <c r="V91" s="513">
        <v>3</v>
      </c>
      <c r="W91" s="514" t="s">
        <v>157</v>
      </c>
      <c r="X91" s="512"/>
      <c r="Y91" s="512"/>
      <c r="Z91" s="513"/>
      <c r="AA91" s="514"/>
      <c r="AB91" s="515"/>
      <c r="AC91" s="512"/>
      <c r="AD91" s="516"/>
      <c r="AE91" s="510"/>
      <c r="AF91" s="760" t="s">
        <v>568</v>
      </c>
      <c r="AG91" s="760" t="s">
        <v>993</v>
      </c>
    </row>
    <row r="92" spans="1:33" s="505" customFormat="1" ht="15.75" customHeight="1" x14ac:dyDescent="0.25">
      <c r="A92" s="749" t="s">
        <v>920</v>
      </c>
      <c r="B92" s="750" t="s">
        <v>860</v>
      </c>
      <c r="C92" s="751" t="s">
        <v>921</v>
      </c>
      <c r="D92" s="506"/>
      <c r="E92" s="506"/>
      <c r="F92" s="507"/>
      <c r="G92" s="508"/>
      <c r="H92" s="506"/>
      <c r="I92" s="506">
        <v>8</v>
      </c>
      <c r="J92" s="507">
        <v>3</v>
      </c>
      <c r="K92" s="508" t="s">
        <v>157</v>
      </c>
      <c r="L92" s="506"/>
      <c r="M92" s="506"/>
      <c r="N92" s="507"/>
      <c r="O92" s="508"/>
      <c r="P92" s="506"/>
      <c r="Q92" s="506"/>
      <c r="R92" s="507"/>
      <c r="S92" s="508"/>
      <c r="T92" s="506"/>
      <c r="U92" s="506"/>
      <c r="V92" s="507"/>
      <c r="W92" s="508"/>
      <c r="X92" s="506"/>
      <c r="Y92" s="506"/>
      <c r="Z92" s="507"/>
      <c r="AA92" s="508"/>
      <c r="AB92" s="511"/>
      <c r="AC92" s="506"/>
      <c r="AD92" s="509"/>
      <c r="AE92" s="510"/>
      <c r="AF92" s="760" t="s">
        <v>568</v>
      </c>
      <c r="AG92" s="760" t="s">
        <v>695</v>
      </c>
    </row>
    <row r="93" spans="1:33" s="505" customFormat="1" ht="15.75" customHeight="1" x14ac:dyDescent="0.25">
      <c r="A93" s="749" t="s">
        <v>922</v>
      </c>
      <c r="B93" s="750" t="s">
        <v>860</v>
      </c>
      <c r="C93" s="751" t="s">
        <v>923</v>
      </c>
      <c r="D93" s="506"/>
      <c r="E93" s="506"/>
      <c r="F93" s="507"/>
      <c r="G93" s="508"/>
      <c r="H93" s="506"/>
      <c r="I93" s="506"/>
      <c r="J93" s="507"/>
      <c r="K93" s="508"/>
      <c r="L93" s="506"/>
      <c r="M93" s="506">
        <v>8</v>
      </c>
      <c r="N93" s="507">
        <v>3</v>
      </c>
      <c r="O93" s="508" t="s">
        <v>157</v>
      </c>
      <c r="P93" s="506"/>
      <c r="Q93" s="506"/>
      <c r="R93" s="507"/>
      <c r="S93" s="508"/>
      <c r="T93" s="506"/>
      <c r="U93" s="506"/>
      <c r="V93" s="507"/>
      <c r="W93" s="508"/>
      <c r="X93" s="506"/>
      <c r="Y93" s="506"/>
      <c r="Z93" s="507"/>
      <c r="AA93" s="508"/>
      <c r="AB93" s="511"/>
      <c r="AC93" s="506"/>
      <c r="AD93" s="509"/>
      <c r="AE93" s="510"/>
      <c r="AF93" s="760" t="s">
        <v>568</v>
      </c>
      <c r="AG93" s="760" t="s">
        <v>695</v>
      </c>
    </row>
    <row r="94" spans="1:33" s="505" customFormat="1" ht="15.75" customHeight="1" x14ac:dyDescent="0.25">
      <c r="A94" s="749" t="s">
        <v>924</v>
      </c>
      <c r="B94" s="750" t="s">
        <v>860</v>
      </c>
      <c r="C94" s="751" t="s">
        <v>925</v>
      </c>
      <c r="D94" s="506"/>
      <c r="E94" s="506"/>
      <c r="F94" s="507"/>
      <c r="G94" s="508"/>
      <c r="H94" s="506"/>
      <c r="I94" s="506"/>
      <c r="J94" s="507"/>
      <c r="K94" s="508"/>
      <c r="L94" s="506"/>
      <c r="M94" s="506"/>
      <c r="N94" s="507"/>
      <c r="O94" s="508"/>
      <c r="P94" s="506"/>
      <c r="Q94" s="506">
        <v>8</v>
      </c>
      <c r="R94" s="507">
        <v>3</v>
      </c>
      <c r="S94" s="508" t="s">
        <v>157</v>
      </c>
      <c r="T94" s="506"/>
      <c r="U94" s="506"/>
      <c r="V94" s="507"/>
      <c r="W94" s="508"/>
      <c r="X94" s="506"/>
      <c r="Y94" s="506"/>
      <c r="Z94" s="507"/>
      <c r="AA94" s="508"/>
      <c r="AB94" s="511"/>
      <c r="AC94" s="506"/>
      <c r="AD94" s="509"/>
      <c r="AE94" s="510"/>
      <c r="AF94" s="760" t="s">
        <v>568</v>
      </c>
      <c r="AG94" s="760" t="s">
        <v>695</v>
      </c>
    </row>
    <row r="95" spans="1:33" s="505" customFormat="1" ht="15.75" customHeight="1" x14ac:dyDescent="0.25">
      <c r="A95" s="749" t="s">
        <v>926</v>
      </c>
      <c r="B95" s="750" t="s">
        <v>860</v>
      </c>
      <c r="C95" s="751" t="s">
        <v>927</v>
      </c>
      <c r="D95" s="506"/>
      <c r="E95" s="506"/>
      <c r="F95" s="507"/>
      <c r="G95" s="508"/>
      <c r="H95" s="506"/>
      <c r="I95" s="506"/>
      <c r="J95" s="507"/>
      <c r="K95" s="508"/>
      <c r="L95" s="506"/>
      <c r="M95" s="506"/>
      <c r="N95" s="507"/>
      <c r="O95" s="508"/>
      <c r="P95" s="506">
        <v>8</v>
      </c>
      <c r="Q95" s="506"/>
      <c r="R95" s="507">
        <v>3</v>
      </c>
      <c r="S95" s="508" t="s">
        <v>157</v>
      </c>
      <c r="T95" s="506"/>
      <c r="U95" s="506"/>
      <c r="V95" s="507"/>
      <c r="W95" s="508"/>
      <c r="X95" s="506"/>
      <c r="Y95" s="506"/>
      <c r="Z95" s="507"/>
      <c r="AA95" s="508"/>
      <c r="AB95" s="511"/>
      <c r="AC95" s="506"/>
      <c r="AD95" s="509"/>
      <c r="AE95" s="510"/>
      <c r="AF95" s="760" t="s">
        <v>568</v>
      </c>
      <c r="AG95" s="760" t="s">
        <v>700</v>
      </c>
    </row>
    <row r="96" spans="1:33" s="505" customFormat="1" ht="15.75" customHeight="1" x14ac:dyDescent="0.25">
      <c r="A96" s="749" t="s">
        <v>928</v>
      </c>
      <c r="B96" s="750" t="s">
        <v>860</v>
      </c>
      <c r="C96" s="751" t="s">
        <v>929</v>
      </c>
      <c r="D96" s="506"/>
      <c r="E96" s="506"/>
      <c r="F96" s="507"/>
      <c r="G96" s="508"/>
      <c r="H96" s="506"/>
      <c r="I96" s="506"/>
      <c r="J96" s="507"/>
      <c r="K96" s="508"/>
      <c r="L96" s="506"/>
      <c r="M96" s="506"/>
      <c r="N96" s="507"/>
      <c r="O96" s="508"/>
      <c r="P96" s="506"/>
      <c r="Q96" s="506">
        <v>8</v>
      </c>
      <c r="R96" s="507">
        <v>3</v>
      </c>
      <c r="S96" s="508" t="s">
        <v>157</v>
      </c>
      <c r="T96" s="506"/>
      <c r="U96" s="506">
        <v>8</v>
      </c>
      <c r="V96" s="507">
        <v>3</v>
      </c>
      <c r="W96" s="508" t="s">
        <v>157</v>
      </c>
      <c r="X96" s="506"/>
      <c r="Y96" s="506"/>
      <c r="Z96" s="507"/>
      <c r="AA96" s="508"/>
      <c r="AB96" s="511"/>
      <c r="AC96" s="506"/>
      <c r="AD96" s="509"/>
      <c r="AE96" s="510"/>
      <c r="AF96" s="760" t="s">
        <v>568</v>
      </c>
      <c r="AG96" s="762" t="s">
        <v>994</v>
      </c>
    </row>
    <row r="97" spans="1:33" s="505" customFormat="1" ht="15.75" customHeight="1" x14ac:dyDescent="0.25">
      <c r="A97" s="749" t="s">
        <v>930</v>
      </c>
      <c r="B97" s="750" t="s">
        <v>860</v>
      </c>
      <c r="C97" s="751" t="s">
        <v>931</v>
      </c>
      <c r="D97" s="506"/>
      <c r="E97" s="506"/>
      <c r="F97" s="507"/>
      <c r="G97" s="508"/>
      <c r="H97" s="506"/>
      <c r="I97" s="506"/>
      <c r="J97" s="507"/>
      <c r="K97" s="508"/>
      <c r="L97" s="506"/>
      <c r="M97" s="506"/>
      <c r="N97" s="507"/>
      <c r="O97" s="508"/>
      <c r="P97" s="506"/>
      <c r="Q97" s="506">
        <v>8</v>
      </c>
      <c r="R97" s="507">
        <v>3</v>
      </c>
      <c r="S97" s="508" t="s">
        <v>157</v>
      </c>
      <c r="T97" s="506"/>
      <c r="U97" s="506">
        <v>8</v>
      </c>
      <c r="V97" s="507">
        <v>3</v>
      </c>
      <c r="W97" s="508" t="s">
        <v>157</v>
      </c>
      <c r="X97" s="506"/>
      <c r="Y97" s="506"/>
      <c r="Z97" s="507"/>
      <c r="AA97" s="508"/>
      <c r="AB97" s="511"/>
      <c r="AC97" s="506"/>
      <c r="AD97" s="509"/>
      <c r="AE97" s="510"/>
      <c r="AF97" s="760" t="s">
        <v>568</v>
      </c>
      <c r="AG97" s="762" t="s">
        <v>995</v>
      </c>
    </row>
    <row r="98" spans="1:33" s="505" customFormat="1" ht="15.75" customHeight="1" x14ac:dyDescent="0.25">
      <c r="A98" s="749" t="s">
        <v>932</v>
      </c>
      <c r="B98" s="750" t="s">
        <v>860</v>
      </c>
      <c r="C98" s="751" t="s">
        <v>933</v>
      </c>
      <c r="D98" s="506"/>
      <c r="E98" s="506"/>
      <c r="F98" s="507"/>
      <c r="G98" s="508"/>
      <c r="H98" s="506">
        <v>4</v>
      </c>
      <c r="I98" s="506">
        <v>4</v>
      </c>
      <c r="J98" s="507">
        <v>3</v>
      </c>
      <c r="K98" s="508" t="s">
        <v>157</v>
      </c>
      <c r="L98" s="506">
        <v>4</v>
      </c>
      <c r="M98" s="506">
        <v>4</v>
      </c>
      <c r="N98" s="507">
        <v>3</v>
      </c>
      <c r="O98" s="508" t="s">
        <v>157</v>
      </c>
      <c r="P98" s="506">
        <v>4</v>
      </c>
      <c r="Q98" s="506">
        <v>4</v>
      </c>
      <c r="R98" s="507">
        <v>3</v>
      </c>
      <c r="S98" s="508" t="s">
        <v>157</v>
      </c>
      <c r="T98" s="506">
        <v>4</v>
      </c>
      <c r="U98" s="506">
        <v>4</v>
      </c>
      <c r="V98" s="507">
        <v>3</v>
      </c>
      <c r="W98" s="508" t="s">
        <v>157</v>
      </c>
      <c r="X98" s="506"/>
      <c r="Y98" s="506"/>
      <c r="Z98" s="507"/>
      <c r="AA98" s="508"/>
      <c r="AB98" s="511"/>
      <c r="AC98" s="506"/>
      <c r="AD98" s="509"/>
      <c r="AE98" s="510"/>
      <c r="AF98" s="760" t="s">
        <v>568</v>
      </c>
      <c r="AG98" s="760" t="s">
        <v>996</v>
      </c>
    </row>
    <row r="99" spans="1:33" s="505" customFormat="1" ht="15.75" customHeight="1" x14ac:dyDescent="0.25">
      <c r="A99" s="749" t="s">
        <v>934</v>
      </c>
      <c r="B99" s="750" t="s">
        <v>860</v>
      </c>
      <c r="C99" s="751" t="s">
        <v>935</v>
      </c>
      <c r="D99" s="506"/>
      <c r="E99" s="506"/>
      <c r="F99" s="507"/>
      <c r="G99" s="508"/>
      <c r="H99" s="506"/>
      <c r="I99" s="506"/>
      <c r="J99" s="507"/>
      <c r="K99" s="508"/>
      <c r="L99" s="506"/>
      <c r="M99" s="506"/>
      <c r="N99" s="507"/>
      <c r="O99" s="508"/>
      <c r="P99" s="506">
        <v>8</v>
      </c>
      <c r="Q99" s="506"/>
      <c r="R99" s="507">
        <v>3</v>
      </c>
      <c r="S99" s="508" t="s">
        <v>157</v>
      </c>
      <c r="T99" s="506"/>
      <c r="U99" s="506"/>
      <c r="V99" s="507"/>
      <c r="W99" s="508"/>
      <c r="X99" s="506"/>
      <c r="Y99" s="506"/>
      <c r="Z99" s="507"/>
      <c r="AA99" s="508"/>
      <c r="AB99" s="511"/>
      <c r="AC99" s="506"/>
      <c r="AD99" s="509"/>
      <c r="AE99" s="510"/>
      <c r="AF99" s="760" t="s">
        <v>568</v>
      </c>
      <c r="AG99" s="760" t="s">
        <v>997</v>
      </c>
    </row>
    <row r="100" spans="1:33" s="505" customFormat="1" ht="15.75" customHeight="1" x14ac:dyDescent="0.25">
      <c r="A100" s="749" t="s">
        <v>936</v>
      </c>
      <c r="B100" s="750" t="s">
        <v>860</v>
      </c>
      <c r="C100" s="751" t="s">
        <v>937</v>
      </c>
      <c r="D100" s="506"/>
      <c r="E100" s="506"/>
      <c r="F100" s="507"/>
      <c r="G100" s="508"/>
      <c r="H100" s="506"/>
      <c r="I100" s="506"/>
      <c r="J100" s="507"/>
      <c r="K100" s="508"/>
      <c r="L100" s="506"/>
      <c r="M100" s="506"/>
      <c r="N100" s="507"/>
      <c r="O100" s="508"/>
      <c r="P100" s="506">
        <v>4</v>
      </c>
      <c r="Q100" s="506">
        <v>4</v>
      </c>
      <c r="R100" s="507">
        <v>3</v>
      </c>
      <c r="S100" s="508" t="s">
        <v>157</v>
      </c>
      <c r="T100" s="506"/>
      <c r="U100" s="506"/>
      <c r="V100" s="507"/>
      <c r="W100" s="508"/>
      <c r="X100" s="506"/>
      <c r="Y100" s="506"/>
      <c r="Z100" s="507"/>
      <c r="AA100" s="508"/>
      <c r="AB100" s="511"/>
      <c r="AC100" s="506"/>
      <c r="AD100" s="509"/>
      <c r="AE100" s="510"/>
      <c r="AF100" s="760" t="s">
        <v>568</v>
      </c>
      <c r="AG100" s="760" t="s">
        <v>998</v>
      </c>
    </row>
    <row r="101" spans="1:33" s="505" customFormat="1" ht="15.75" customHeight="1" x14ac:dyDescent="0.25">
      <c r="A101" s="749" t="s">
        <v>938</v>
      </c>
      <c r="B101" s="750" t="s">
        <v>860</v>
      </c>
      <c r="C101" s="751" t="s">
        <v>939</v>
      </c>
      <c r="D101" s="506"/>
      <c r="E101" s="506"/>
      <c r="F101" s="507"/>
      <c r="G101" s="508"/>
      <c r="H101" s="506"/>
      <c r="I101" s="506"/>
      <c r="J101" s="507"/>
      <c r="K101" s="508"/>
      <c r="L101" s="506"/>
      <c r="M101" s="506"/>
      <c r="N101" s="507"/>
      <c r="O101" s="508"/>
      <c r="P101" s="506"/>
      <c r="Q101" s="506">
        <v>8</v>
      </c>
      <c r="R101" s="507">
        <v>3</v>
      </c>
      <c r="S101" s="508" t="s">
        <v>157</v>
      </c>
      <c r="T101" s="506"/>
      <c r="U101" s="506">
        <v>8</v>
      </c>
      <c r="V101" s="507">
        <v>3</v>
      </c>
      <c r="W101" s="508" t="s">
        <v>157</v>
      </c>
      <c r="X101" s="506"/>
      <c r="Y101" s="506"/>
      <c r="Z101" s="507"/>
      <c r="AA101" s="508"/>
      <c r="AB101" s="511"/>
      <c r="AC101" s="506"/>
      <c r="AD101" s="509"/>
      <c r="AE101" s="510"/>
      <c r="AF101" s="760" t="s">
        <v>568</v>
      </c>
      <c r="AG101" s="760" t="s">
        <v>994</v>
      </c>
    </row>
    <row r="102" spans="1:33" s="505" customFormat="1" ht="15.75" customHeight="1" x14ac:dyDescent="0.25">
      <c r="A102" s="749" t="s">
        <v>940</v>
      </c>
      <c r="B102" s="750" t="s">
        <v>860</v>
      </c>
      <c r="C102" s="751" t="s">
        <v>941</v>
      </c>
      <c r="D102" s="506"/>
      <c r="E102" s="506"/>
      <c r="F102" s="507"/>
      <c r="G102" s="508"/>
      <c r="H102" s="506"/>
      <c r="I102" s="506"/>
      <c r="J102" s="507"/>
      <c r="K102" s="508"/>
      <c r="L102" s="506"/>
      <c r="M102" s="506"/>
      <c r="N102" s="507"/>
      <c r="O102" s="508"/>
      <c r="P102" s="506">
        <v>4</v>
      </c>
      <c r="Q102" s="506">
        <v>4</v>
      </c>
      <c r="R102" s="507">
        <v>3</v>
      </c>
      <c r="S102" s="508" t="s">
        <v>136</v>
      </c>
      <c r="T102" s="506"/>
      <c r="U102" s="506"/>
      <c r="V102" s="507"/>
      <c r="W102" s="508"/>
      <c r="X102" s="506"/>
      <c r="Y102" s="506"/>
      <c r="Z102" s="507"/>
      <c r="AA102" s="508"/>
      <c r="AB102" s="511"/>
      <c r="AC102" s="506"/>
      <c r="AD102" s="509"/>
      <c r="AE102" s="510"/>
      <c r="AF102" s="760" t="s">
        <v>579</v>
      </c>
      <c r="AG102" s="760" t="s">
        <v>999</v>
      </c>
    </row>
    <row r="103" spans="1:33" s="505" customFormat="1" ht="15.75" customHeight="1" x14ac:dyDescent="0.25">
      <c r="A103" s="749" t="s">
        <v>942</v>
      </c>
      <c r="B103" s="752" t="s">
        <v>860</v>
      </c>
      <c r="C103" s="751" t="s">
        <v>943</v>
      </c>
      <c r="D103" s="506"/>
      <c r="E103" s="506"/>
      <c r="F103" s="507"/>
      <c r="G103" s="508"/>
      <c r="H103" s="506"/>
      <c r="I103" s="506"/>
      <c r="J103" s="507"/>
      <c r="K103" s="508"/>
      <c r="L103" s="506"/>
      <c r="M103" s="506"/>
      <c r="N103" s="507"/>
      <c r="O103" s="508"/>
      <c r="P103" s="506">
        <v>8</v>
      </c>
      <c r="Q103" s="506"/>
      <c r="R103" s="507">
        <v>3</v>
      </c>
      <c r="S103" s="508" t="s">
        <v>157</v>
      </c>
      <c r="T103" s="506"/>
      <c r="U103" s="506"/>
      <c r="V103" s="507"/>
      <c r="W103" s="508"/>
      <c r="X103" s="506"/>
      <c r="Y103" s="506"/>
      <c r="Z103" s="507"/>
      <c r="AA103" s="508"/>
      <c r="AB103" s="511"/>
      <c r="AC103" s="506"/>
      <c r="AD103" s="509"/>
      <c r="AE103" s="510"/>
      <c r="AF103" s="760" t="s">
        <v>1060</v>
      </c>
      <c r="AG103" s="760" t="s">
        <v>1062</v>
      </c>
    </row>
    <row r="104" spans="1:33" s="505" customFormat="1" ht="15.75" customHeight="1" x14ac:dyDescent="0.25">
      <c r="A104" s="749" t="s">
        <v>944</v>
      </c>
      <c r="B104" s="752" t="s">
        <v>860</v>
      </c>
      <c r="C104" s="751" t="s">
        <v>945</v>
      </c>
      <c r="D104" s="506"/>
      <c r="E104" s="506"/>
      <c r="F104" s="507"/>
      <c r="G104" s="508"/>
      <c r="H104" s="506"/>
      <c r="I104" s="506"/>
      <c r="J104" s="507"/>
      <c r="K104" s="508"/>
      <c r="L104" s="506"/>
      <c r="M104" s="506">
        <v>8</v>
      </c>
      <c r="N104" s="507">
        <v>3</v>
      </c>
      <c r="O104" s="508" t="s">
        <v>157</v>
      </c>
      <c r="P104" s="506"/>
      <c r="Q104" s="506">
        <v>8</v>
      </c>
      <c r="R104" s="507">
        <v>3</v>
      </c>
      <c r="S104" s="508" t="s">
        <v>157</v>
      </c>
      <c r="T104" s="506"/>
      <c r="U104" s="506"/>
      <c r="V104" s="507"/>
      <c r="W104" s="508"/>
      <c r="X104" s="506"/>
      <c r="Y104" s="506"/>
      <c r="Z104" s="507"/>
      <c r="AA104" s="508"/>
      <c r="AB104" s="511"/>
      <c r="AC104" s="506"/>
      <c r="AD104" s="509"/>
      <c r="AE104" s="510"/>
      <c r="AF104" s="760" t="s">
        <v>855</v>
      </c>
      <c r="AG104" s="760" t="s">
        <v>808</v>
      </c>
    </row>
    <row r="105" spans="1:33" s="505" customFormat="1" ht="15.75" customHeight="1" x14ac:dyDescent="0.25">
      <c r="A105" s="749" t="s">
        <v>946</v>
      </c>
      <c r="B105" s="755" t="s">
        <v>860</v>
      </c>
      <c r="C105" s="751" t="s">
        <v>947</v>
      </c>
      <c r="D105" s="506"/>
      <c r="E105" s="506"/>
      <c r="F105" s="507"/>
      <c r="G105" s="508"/>
      <c r="H105" s="506">
        <v>4</v>
      </c>
      <c r="I105" s="506">
        <v>4</v>
      </c>
      <c r="J105" s="507">
        <v>3</v>
      </c>
      <c r="K105" s="508" t="s">
        <v>136</v>
      </c>
      <c r="L105" s="506"/>
      <c r="M105" s="506"/>
      <c r="N105" s="507"/>
      <c r="O105" s="508"/>
      <c r="P105" s="506">
        <v>4</v>
      </c>
      <c r="Q105" s="506">
        <v>4</v>
      </c>
      <c r="R105" s="507">
        <v>3</v>
      </c>
      <c r="S105" s="508" t="s">
        <v>136</v>
      </c>
      <c r="T105" s="506"/>
      <c r="U105" s="506"/>
      <c r="V105" s="507"/>
      <c r="W105" s="508"/>
      <c r="X105" s="506"/>
      <c r="Y105" s="506"/>
      <c r="Z105" s="507"/>
      <c r="AA105" s="508"/>
      <c r="AB105" s="511"/>
      <c r="AC105" s="506"/>
      <c r="AD105" s="509"/>
      <c r="AE105" s="510"/>
      <c r="AF105" s="760" t="s">
        <v>1000</v>
      </c>
      <c r="AG105" s="760" t="s">
        <v>590</v>
      </c>
    </row>
    <row r="106" spans="1:33" s="505" customFormat="1" ht="15.75" customHeight="1" x14ac:dyDescent="0.25">
      <c r="A106" s="749" t="s">
        <v>948</v>
      </c>
      <c r="B106" s="755" t="s">
        <v>860</v>
      </c>
      <c r="C106" s="751" t="s">
        <v>949</v>
      </c>
      <c r="D106" s="506"/>
      <c r="E106" s="506"/>
      <c r="F106" s="507"/>
      <c r="G106" s="508"/>
      <c r="H106" s="506"/>
      <c r="I106" s="506"/>
      <c r="J106" s="507"/>
      <c r="K106" s="508"/>
      <c r="L106" s="506">
        <v>4</v>
      </c>
      <c r="M106" s="506">
        <v>4</v>
      </c>
      <c r="N106" s="507">
        <v>3</v>
      </c>
      <c r="O106" s="508" t="s">
        <v>1</v>
      </c>
      <c r="P106" s="506">
        <v>4</v>
      </c>
      <c r="Q106" s="506">
        <v>4</v>
      </c>
      <c r="R106" s="507">
        <v>3</v>
      </c>
      <c r="S106" s="508" t="s">
        <v>1</v>
      </c>
      <c r="T106" s="506">
        <v>4</v>
      </c>
      <c r="U106" s="506">
        <v>4</v>
      </c>
      <c r="V106" s="507">
        <v>3</v>
      </c>
      <c r="W106" s="508" t="s">
        <v>1</v>
      </c>
      <c r="X106" s="506"/>
      <c r="Y106" s="506"/>
      <c r="Z106" s="507"/>
      <c r="AA106" s="508"/>
      <c r="AB106" s="511"/>
      <c r="AC106" s="506"/>
      <c r="AD106" s="509"/>
      <c r="AE106" s="510"/>
      <c r="AF106" s="760" t="s">
        <v>1000</v>
      </c>
      <c r="AG106" s="760" t="s">
        <v>573</v>
      </c>
    </row>
    <row r="107" spans="1:33" s="505" customFormat="1" ht="15.75" customHeight="1" x14ac:dyDescent="0.25">
      <c r="A107" s="749" t="s">
        <v>950</v>
      </c>
      <c r="B107" s="752" t="s">
        <v>860</v>
      </c>
      <c r="C107" s="751" t="s">
        <v>951</v>
      </c>
      <c r="D107" s="518"/>
      <c r="E107" s="518"/>
      <c r="F107" s="519"/>
      <c r="G107" s="520"/>
      <c r="H107" s="518">
        <v>8</v>
      </c>
      <c r="I107" s="518"/>
      <c r="J107" s="519">
        <v>3</v>
      </c>
      <c r="K107" s="520" t="s">
        <v>136</v>
      </c>
      <c r="L107" s="518">
        <v>8</v>
      </c>
      <c r="M107" s="518"/>
      <c r="N107" s="519">
        <v>3</v>
      </c>
      <c r="O107" s="520" t="s">
        <v>136</v>
      </c>
      <c r="P107" s="518">
        <v>8</v>
      </c>
      <c r="Q107" s="518"/>
      <c r="R107" s="519">
        <v>3</v>
      </c>
      <c r="S107" s="520" t="s">
        <v>136</v>
      </c>
      <c r="T107" s="518">
        <v>8</v>
      </c>
      <c r="U107" s="518"/>
      <c r="V107" s="519">
        <v>3</v>
      </c>
      <c r="W107" s="520" t="s">
        <v>136</v>
      </c>
      <c r="X107" s="518"/>
      <c r="Y107" s="518"/>
      <c r="Z107" s="519"/>
      <c r="AA107" s="520"/>
      <c r="AB107" s="518"/>
      <c r="AC107" s="518"/>
      <c r="AD107" s="521"/>
      <c r="AE107" s="522"/>
      <c r="AF107" s="760" t="s">
        <v>550</v>
      </c>
      <c r="AG107" s="760" t="s">
        <v>1001</v>
      </c>
    </row>
    <row r="108" spans="1:33" ht="15.75" x14ac:dyDescent="0.25">
      <c r="A108" s="749" t="s">
        <v>952</v>
      </c>
      <c r="B108" s="752" t="s">
        <v>860</v>
      </c>
      <c r="C108" s="751" t="s">
        <v>953</v>
      </c>
      <c r="D108" s="518"/>
      <c r="E108" s="518"/>
      <c r="F108" s="519"/>
      <c r="G108" s="520"/>
      <c r="H108" s="518"/>
      <c r="I108" s="518"/>
      <c r="J108" s="519"/>
      <c r="K108" s="520"/>
      <c r="L108" s="518">
        <v>8</v>
      </c>
      <c r="M108" s="518"/>
      <c r="N108" s="519">
        <v>3</v>
      </c>
      <c r="O108" s="520" t="s">
        <v>136</v>
      </c>
      <c r="P108" s="518"/>
      <c r="Q108" s="518"/>
      <c r="R108" s="519"/>
      <c r="S108" s="520"/>
      <c r="T108" s="518">
        <v>8</v>
      </c>
      <c r="U108" s="518"/>
      <c r="V108" s="519">
        <v>3</v>
      </c>
      <c r="W108" s="520" t="s">
        <v>136</v>
      </c>
      <c r="X108" s="518"/>
      <c r="Y108" s="518"/>
      <c r="Z108" s="519"/>
      <c r="AA108" s="520"/>
      <c r="AB108" s="518"/>
      <c r="AC108" s="518"/>
      <c r="AD108" s="521"/>
      <c r="AE108" s="522"/>
      <c r="AF108" s="763" t="s">
        <v>550</v>
      </c>
      <c r="AG108" s="763" t="s">
        <v>1002</v>
      </c>
    </row>
    <row r="109" spans="1:33" ht="15.75" x14ac:dyDescent="0.25">
      <c r="A109" s="749" t="s">
        <v>954</v>
      </c>
      <c r="B109" s="752" t="s">
        <v>860</v>
      </c>
      <c r="C109" s="751" t="s">
        <v>955</v>
      </c>
      <c r="D109" s="518"/>
      <c r="E109" s="518"/>
      <c r="F109" s="519"/>
      <c r="G109" s="520"/>
      <c r="H109" s="518"/>
      <c r="I109" s="518"/>
      <c r="J109" s="519"/>
      <c r="K109" s="520"/>
      <c r="L109" s="518"/>
      <c r="M109" s="518"/>
      <c r="N109" s="519"/>
      <c r="O109" s="520"/>
      <c r="P109" s="518"/>
      <c r="Q109" s="518"/>
      <c r="R109" s="519"/>
      <c r="S109" s="520"/>
      <c r="T109" s="518">
        <v>4</v>
      </c>
      <c r="U109" s="518">
        <v>4</v>
      </c>
      <c r="V109" s="519">
        <v>3</v>
      </c>
      <c r="W109" s="520" t="s">
        <v>155</v>
      </c>
      <c r="X109" s="518"/>
      <c r="Y109" s="518"/>
      <c r="Z109" s="519"/>
      <c r="AA109" s="520"/>
      <c r="AB109" s="518"/>
      <c r="AC109" s="518"/>
      <c r="AD109" s="521"/>
      <c r="AE109" s="522"/>
      <c r="AF109" s="760" t="s">
        <v>610</v>
      </c>
      <c r="AG109" s="760" t="s">
        <v>580</v>
      </c>
    </row>
    <row r="110" spans="1:33" ht="15.75" x14ac:dyDescent="0.25">
      <c r="A110" s="749" t="s">
        <v>956</v>
      </c>
      <c r="B110" s="752" t="s">
        <v>860</v>
      </c>
      <c r="C110" s="751" t="s">
        <v>957</v>
      </c>
      <c r="D110" s="518"/>
      <c r="E110" s="518"/>
      <c r="F110" s="519"/>
      <c r="G110" s="520"/>
      <c r="H110" s="518"/>
      <c r="I110" s="518"/>
      <c r="J110" s="519"/>
      <c r="K110" s="520"/>
      <c r="L110" s="518"/>
      <c r="M110" s="518"/>
      <c r="N110" s="519"/>
      <c r="O110" s="520"/>
      <c r="P110" s="518"/>
      <c r="Q110" s="518"/>
      <c r="R110" s="519"/>
      <c r="S110" s="520"/>
      <c r="T110" s="518">
        <v>8</v>
      </c>
      <c r="U110" s="518"/>
      <c r="V110" s="519">
        <v>3</v>
      </c>
      <c r="W110" s="520" t="s">
        <v>155</v>
      </c>
      <c r="X110" s="518"/>
      <c r="Y110" s="518"/>
      <c r="Z110" s="519"/>
      <c r="AA110" s="520"/>
      <c r="AB110" s="518"/>
      <c r="AC110" s="518"/>
      <c r="AD110" s="521"/>
      <c r="AE110" s="522"/>
      <c r="AF110" s="760" t="s">
        <v>610</v>
      </c>
      <c r="AG110" s="760" t="s">
        <v>580</v>
      </c>
    </row>
    <row r="111" spans="1:33" ht="15.75" x14ac:dyDescent="0.25">
      <c r="A111" s="749" t="s">
        <v>958</v>
      </c>
      <c r="B111" s="752" t="s">
        <v>860</v>
      </c>
      <c r="C111" s="751" t="s">
        <v>959</v>
      </c>
      <c r="D111" s="518"/>
      <c r="E111" s="518"/>
      <c r="F111" s="519"/>
      <c r="G111" s="520"/>
      <c r="H111" s="518"/>
      <c r="I111" s="518"/>
      <c r="J111" s="519"/>
      <c r="K111" s="520"/>
      <c r="L111" s="518"/>
      <c r="M111" s="518"/>
      <c r="N111" s="519"/>
      <c r="O111" s="520"/>
      <c r="P111" s="518">
        <v>8</v>
      </c>
      <c r="Q111" s="518"/>
      <c r="R111" s="519">
        <v>3</v>
      </c>
      <c r="S111" s="520" t="s">
        <v>155</v>
      </c>
      <c r="T111" s="518">
        <v>8</v>
      </c>
      <c r="U111" s="518"/>
      <c r="V111" s="519">
        <v>3</v>
      </c>
      <c r="W111" s="520" t="s">
        <v>155</v>
      </c>
      <c r="X111" s="518"/>
      <c r="Y111" s="518"/>
      <c r="Z111" s="519"/>
      <c r="AA111" s="520"/>
      <c r="AB111" s="518"/>
      <c r="AC111" s="518"/>
      <c r="AD111" s="521"/>
      <c r="AE111" s="522"/>
      <c r="AF111" s="760" t="s">
        <v>610</v>
      </c>
      <c r="AG111" s="760" t="s">
        <v>1070</v>
      </c>
    </row>
    <row r="112" spans="1:33" ht="15.75" x14ac:dyDescent="0.25">
      <c r="A112" s="749" t="s">
        <v>960</v>
      </c>
      <c r="B112" s="752" t="s">
        <v>860</v>
      </c>
      <c r="C112" s="751" t="s">
        <v>961</v>
      </c>
      <c r="D112" s="518"/>
      <c r="E112" s="518"/>
      <c r="F112" s="519"/>
      <c r="G112" s="520"/>
      <c r="H112" s="518"/>
      <c r="I112" s="518"/>
      <c r="J112" s="519"/>
      <c r="K112" s="520"/>
      <c r="L112" s="518"/>
      <c r="M112" s="518"/>
      <c r="N112" s="519"/>
      <c r="O112" s="520"/>
      <c r="P112" s="518"/>
      <c r="Q112" s="518"/>
      <c r="R112" s="519"/>
      <c r="S112" s="520"/>
      <c r="T112" s="518">
        <v>4</v>
      </c>
      <c r="U112" s="518">
        <v>4</v>
      </c>
      <c r="V112" s="519">
        <v>3</v>
      </c>
      <c r="W112" s="520" t="s">
        <v>155</v>
      </c>
      <c r="X112" s="518"/>
      <c r="Y112" s="518"/>
      <c r="Z112" s="519"/>
      <c r="AA112" s="520"/>
      <c r="AB112" s="518"/>
      <c r="AC112" s="518"/>
      <c r="AD112" s="521"/>
      <c r="AE112" s="522"/>
      <c r="AF112" s="760" t="s">
        <v>610</v>
      </c>
      <c r="AG112" s="760" t="s">
        <v>1003</v>
      </c>
    </row>
    <row r="113" spans="1:33" ht="15.75" x14ac:dyDescent="0.25">
      <c r="A113" s="749" t="s">
        <v>1066</v>
      </c>
      <c r="B113" s="933" t="s">
        <v>860</v>
      </c>
      <c r="C113" s="934" t="s">
        <v>1067</v>
      </c>
      <c r="D113" s="518"/>
      <c r="E113" s="518"/>
      <c r="F113" s="519"/>
      <c r="G113" s="520"/>
      <c r="H113" s="518"/>
      <c r="I113" s="518"/>
      <c r="J113" s="519"/>
      <c r="K113" s="520"/>
      <c r="L113" s="518"/>
      <c r="M113" s="518"/>
      <c r="N113" s="519"/>
      <c r="O113" s="520"/>
      <c r="P113" s="518"/>
      <c r="Q113" s="518"/>
      <c r="R113" s="519"/>
      <c r="S113" s="520"/>
      <c r="T113" s="518"/>
      <c r="U113" s="518">
        <v>8</v>
      </c>
      <c r="V113" s="519">
        <v>3</v>
      </c>
      <c r="W113" s="520" t="s">
        <v>155</v>
      </c>
      <c r="X113" s="518"/>
      <c r="Y113" s="518"/>
      <c r="Z113" s="519"/>
      <c r="AA113" s="520"/>
      <c r="AB113" s="518"/>
      <c r="AC113" s="518"/>
      <c r="AD113" s="521"/>
      <c r="AE113" s="522"/>
      <c r="AF113" s="760" t="s">
        <v>610</v>
      </c>
      <c r="AG113" s="760" t="s">
        <v>581</v>
      </c>
    </row>
    <row r="114" spans="1:33" ht="15.75" x14ac:dyDescent="0.25">
      <c r="A114" s="749" t="s">
        <v>1068</v>
      </c>
      <c r="B114" s="933" t="s">
        <v>860</v>
      </c>
      <c r="C114" s="934" t="s">
        <v>1069</v>
      </c>
      <c r="D114" s="518"/>
      <c r="E114" s="518"/>
      <c r="F114" s="519"/>
      <c r="G114" s="520"/>
      <c r="H114" s="518"/>
      <c r="I114" s="518"/>
      <c r="J114" s="519"/>
      <c r="K114" s="520"/>
      <c r="L114" s="518"/>
      <c r="M114" s="518"/>
      <c r="N114" s="519"/>
      <c r="O114" s="520"/>
      <c r="P114" s="518">
        <v>8</v>
      </c>
      <c r="Q114" s="518"/>
      <c r="R114" s="519">
        <v>3</v>
      </c>
      <c r="S114" s="520" t="s">
        <v>155</v>
      </c>
      <c r="T114" s="518"/>
      <c r="U114" s="518"/>
      <c r="V114" s="519"/>
      <c r="W114" s="520"/>
      <c r="X114" s="518"/>
      <c r="Y114" s="518"/>
      <c r="Z114" s="519"/>
      <c r="AA114" s="520"/>
      <c r="AB114" s="518"/>
      <c r="AC114" s="518"/>
      <c r="AD114" s="521"/>
      <c r="AE114" s="522"/>
      <c r="AF114" s="760" t="s">
        <v>610</v>
      </c>
      <c r="AG114" s="760" t="s">
        <v>1070</v>
      </c>
    </row>
    <row r="115" spans="1:33" ht="15.75" x14ac:dyDescent="0.25">
      <c r="A115" s="749" t="s">
        <v>962</v>
      </c>
      <c r="B115" s="752" t="s">
        <v>860</v>
      </c>
      <c r="C115" s="751" t="s">
        <v>963</v>
      </c>
      <c r="D115" s="518"/>
      <c r="E115" s="518"/>
      <c r="F115" s="519"/>
      <c r="G115" s="520"/>
      <c r="H115" s="518"/>
      <c r="I115" s="518"/>
      <c r="J115" s="519"/>
      <c r="K115" s="520"/>
      <c r="L115" s="518"/>
      <c r="M115" s="518"/>
      <c r="N115" s="519"/>
      <c r="O115" s="520"/>
      <c r="P115" s="518"/>
      <c r="Q115" s="518"/>
      <c r="R115" s="519"/>
      <c r="S115" s="520"/>
      <c r="T115" s="518">
        <v>4</v>
      </c>
      <c r="U115" s="518">
        <v>4</v>
      </c>
      <c r="V115" s="519">
        <v>3</v>
      </c>
      <c r="W115" s="520" t="s">
        <v>155</v>
      </c>
      <c r="X115" s="518"/>
      <c r="Y115" s="518"/>
      <c r="Z115" s="519"/>
      <c r="AA115" s="520"/>
      <c r="AB115" s="518"/>
      <c r="AC115" s="518"/>
      <c r="AD115" s="521"/>
      <c r="AE115" s="522"/>
      <c r="AF115" s="760" t="s">
        <v>571</v>
      </c>
      <c r="AG115" s="760" t="s">
        <v>606</v>
      </c>
    </row>
    <row r="116" spans="1:33" ht="15.75" x14ac:dyDescent="0.25">
      <c r="A116" s="756" t="s">
        <v>964</v>
      </c>
      <c r="B116" s="752" t="s">
        <v>860</v>
      </c>
      <c r="C116" s="757" t="s">
        <v>965</v>
      </c>
      <c r="D116" s="518"/>
      <c r="E116" s="518"/>
      <c r="F116" s="519"/>
      <c r="G116" s="520"/>
      <c r="H116" s="518"/>
      <c r="I116" s="518"/>
      <c r="J116" s="519"/>
      <c r="K116" s="520"/>
      <c r="L116" s="518">
        <v>8</v>
      </c>
      <c r="M116" s="518"/>
      <c r="N116" s="519">
        <v>3</v>
      </c>
      <c r="O116" s="520" t="s">
        <v>155</v>
      </c>
      <c r="P116" s="518">
        <v>8</v>
      </c>
      <c r="Q116" s="518"/>
      <c r="R116" s="519">
        <v>3</v>
      </c>
      <c r="S116" s="520" t="s">
        <v>155</v>
      </c>
      <c r="T116" s="518">
        <v>8</v>
      </c>
      <c r="U116" s="518"/>
      <c r="V116" s="519">
        <v>3</v>
      </c>
      <c r="W116" s="520" t="s">
        <v>155</v>
      </c>
      <c r="X116" s="518"/>
      <c r="Y116" s="518"/>
      <c r="Z116" s="519"/>
      <c r="AA116" s="520"/>
      <c r="AB116" s="518"/>
      <c r="AC116" s="518"/>
      <c r="AD116" s="521"/>
      <c r="AE116" s="522"/>
      <c r="AF116" s="760" t="s">
        <v>566</v>
      </c>
      <c r="AG116" s="760" t="s">
        <v>1004</v>
      </c>
    </row>
    <row r="117" spans="1:33" ht="15.75" x14ac:dyDescent="0.25">
      <c r="A117" s="749" t="s">
        <v>966</v>
      </c>
      <c r="B117" s="752" t="s">
        <v>860</v>
      </c>
      <c r="C117" s="751" t="s">
        <v>967</v>
      </c>
      <c r="D117" s="518"/>
      <c r="E117" s="518"/>
      <c r="F117" s="519"/>
      <c r="G117" s="520"/>
      <c r="H117" s="518"/>
      <c r="I117" s="518"/>
      <c r="J117" s="519"/>
      <c r="K117" s="520"/>
      <c r="L117" s="518"/>
      <c r="M117" s="518"/>
      <c r="N117" s="519"/>
      <c r="O117" s="520"/>
      <c r="P117" s="518">
        <v>8</v>
      </c>
      <c r="Q117" s="518"/>
      <c r="R117" s="519">
        <v>3</v>
      </c>
      <c r="S117" s="520" t="s">
        <v>155</v>
      </c>
      <c r="T117" s="518">
        <v>8</v>
      </c>
      <c r="U117" s="518"/>
      <c r="V117" s="519">
        <v>3</v>
      </c>
      <c r="W117" s="520" t="s">
        <v>155</v>
      </c>
      <c r="X117" s="518"/>
      <c r="Y117" s="518"/>
      <c r="Z117" s="519"/>
      <c r="AA117" s="520"/>
      <c r="AB117" s="518"/>
      <c r="AC117" s="518"/>
      <c r="AD117" s="521"/>
      <c r="AE117" s="522"/>
      <c r="AF117" s="760" t="s">
        <v>566</v>
      </c>
      <c r="AG117" s="760" t="s">
        <v>1005</v>
      </c>
    </row>
    <row r="118" spans="1:33" ht="15.75" x14ac:dyDescent="0.25">
      <c r="A118" s="749" t="s">
        <v>1061</v>
      </c>
      <c r="B118" s="752" t="s">
        <v>860</v>
      </c>
      <c r="C118" s="751" t="s">
        <v>968</v>
      </c>
      <c r="D118" s="518"/>
      <c r="E118" s="518"/>
      <c r="F118" s="519"/>
      <c r="G118" s="520"/>
      <c r="H118" s="518"/>
      <c r="I118" s="518"/>
      <c r="J118" s="519"/>
      <c r="K118" s="520"/>
      <c r="L118" s="518">
        <v>8</v>
      </c>
      <c r="M118" s="518"/>
      <c r="N118" s="519">
        <v>3</v>
      </c>
      <c r="O118" s="520" t="s">
        <v>155</v>
      </c>
      <c r="P118" s="518">
        <v>8</v>
      </c>
      <c r="Q118" s="518"/>
      <c r="R118" s="519">
        <v>3</v>
      </c>
      <c r="S118" s="520" t="s">
        <v>155</v>
      </c>
      <c r="T118" s="518">
        <v>8</v>
      </c>
      <c r="U118" s="518"/>
      <c r="V118" s="519">
        <v>3</v>
      </c>
      <c r="W118" s="520" t="s">
        <v>155</v>
      </c>
      <c r="X118" s="518"/>
      <c r="Y118" s="518"/>
      <c r="Z118" s="519"/>
      <c r="AA118" s="520"/>
      <c r="AB118" s="518"/>
      <c r="AC118" s="518"/>
      <c r="AD118" s="521"/>
      <c r="AE118" s="522"/>
      <c r="AF118" s="760" t="s">
        <v>566</v>
      </c>
      <c r="AG118" s="760" t="s">
        <v>854</v>
      </c>
    </row>
    <row r="119" spans="1:33" ht="15.75" x14ac:dyDescent="0.25">
      <c r="A119" s="749" t="s">
        <v>969</v>
      </c>
      <c r="B119" s="752" t="s">
        <v>860</v>
      </c>
      <c r="C119" s="751" t="s">
        <v>970</v>
      </c>
      <c r="D119" s="518"/>
      <c r="E119" s="518"/>
      <c r="F119" s="519"/>
      <c r="G119" s="520"/>
      <c r="H119" s="518"/>
      <c r="I119" s="518"/>
      <c r="J119" s="519"/>
      <c r="K119" s="520"/>
      <c r="L119" s="518"/>
      <c r="M119" s="518"/>
      <c r="N119" s="519"/>
      <c r="O119" s="520"/>
      <c r="P119" s="518"/>
      <c r="Q119" s="518"/>
      <c r="R119" s="519"/>
      <c r="S119" s="520"/>
      <c r="T119" s="518">
        <v>4</v>
      </c>
      <c r="U119" s="518">
        <v>4</v>
      </c>
      <c r="V119" s="519">
        <v>3</v>
      </c>
      <c r="W119" s="520" t="s">
        <v>136</v>
      </c>
      <c r="X119" s="518"/>
      <c r="Y119" s="518"/>
      <c r="Z119" s="519"/>
      <c r="AA119" s="520"/>
      <c r="AB119" s="518"/>
      <c r="AC119" s="518"/>
      <c r="AD119" s="521"/>
      <c r="AE119" s="522"/>
      <c r="AF119" s="760" t="s">
        <v>1006</v>
      </c>
      <c r="AG119" s="760" t="s">
        <v>853</v>
      </c>
    </row>
    <row r="120" spans="1:33" ht="15.75" x14ac:dyDescent="0.25">
      <c r="A120" s="749" t="s">
        <v>971</v>
      </c>
      <c r="B120" s="752" t="s">
        <v>860</v>
      </c>
      <c r="C120" s="751" t="s">
        <v>972</v>
      </c>
      <c r="D120" s="518"/>
      <c r="E120" s="518"/>
      <c r="F120" s="519"/>
      <c r="G120" s="520"/>
      <c r="H120" s="518"/>
      <c r="I120" s="518"/>
      <c r="J120" s="519"/>
      <c r="K120" s="520"/>
      <c r="L120" s="518"/>
      <c r="M120" s="518"/>
      <c r="N120" s="519"/>
      <c r="O120" s="520"/>
      <c r="P120" s="518"/>
      <c r="Q120" s="518"/>
      <c r="R120" s="519"/>
      <c r="S120" s="520"/>
      <c r="T120" s="518">
        <v>8</v>
      </c>
      <c r="U120" s="518"/>
      <c r="V120" s="519">
        <v>3</v>
      </c>
      <c r="W120" s="520" t="s">
        <v>157</v>
      </c>
      <c r="X120" s="518"/>
      <c r="Y120" s="518"/>
      <c r="Z120" s="519"/>
      <c r="AA120" s="520"/>
      <c r="AB120" s="518"/>
      <c r="AC120" s="518"/>
      <c r="AD120" s="521"/>
      <c r="AE120" s="522"/>
      <c r="AF120" s="760" t="s">
        <v>1006</v>
      </c>
      <c r="AG120" s="760" t="s">
        <v>701</v>
      </c>
    </row>
    <row r="121" spans="1:33" ht="15.75" x14ac:dyDescent="0.25">
      <c r="A121" s="749" t="s">
        <v>973</v>
      </c>
      <c r="B121" s="752" t="s">
        <v>860</v>
      </c>
      <c r="C121" s="751" t="s">
        <v>974</v>
      </c>
      <c r="D121" s="518"/>
      <c r="E121" s="518"/>
      <c r="F121" s="519"/>
      <c r="G121" s="520"/>
      <c r="H121" s="518"/>
      <c r="I121" s="518"/>
      <c r="J121" s="519"/>
      <c r="K121" s="520"/>
      <c r="L121" s="518"/>
      <c r="M121" s="518"/>
      <c r="N121" s="519"/>
      <c r="O121" s="520"/>
      <c r="P121" s="518"/>
      <c r="Q121" s="518"/>
      <c r="R121" s="519"/>
      <c r="S121" s="520"/>
      <c r="T121" s="518">
        <v>8</v>
      </c>
      <c r="U121" s="518"/>
      <c r="V121" s="519">
        <v>3</v>
      </c>
      <c r="W121" s="520" t="s">
        <v>157</v>
      </c>
      <c r="X121" s="518"/>
      <c r="Y121" s="518"/>
      <c r="Z121" s="519"/>
      <c r="AA121" s="520"/>
      <c r="AB121" s="518"/>
      <c r="AC121" s="518"/>
      <c r="AD121" s="521"/>
      <c r="AE121" s="522"/>
      <c r="AF121" s="760" t="s">
        <v>1006</v>
      </c>
      <c r="AG121" s="760" t="s">
        <v>701</v>
      </c>
    </row>
    <row r="122" spans="1:33" ht="15.75" x14ac:dyDescent="0.25">
      <c r="A122" s="749" t="s">
        <v>975</v>
      </c>
      <c r="B122" s="752" t="s">
        <v>860</v>
      </c>
      <c r="C122" s="751" t="s">
        <v>976</v>
      </c>
      <c r="D122" s="518"/>
      <c r="E122" s="518"/>
      <c r="F122" s="519"/>
      <c r="G122" s="520"/>
      <c r="H122" s="518">
        <v>4</v>
      </c>
      <c r="I122" s="518">
        <v>4</v>
      </c>
      <c r="J122" s="519">
        <v>3</v>
      </c>
      <c r="K122" s="520" t="s">
        <v>136</v>
      </c>
      <c r="L122" s="518">
        <v>4</v>
      </c>
      <c r="M122" s="518">
        <v>4</v>
      </c>
      <c r="N122" s="519">
        <v>3</v>
      </c>
      <c r="O122" s="520" t="s">
        <v>136</v>
      </c>
      <c r="P122" s="518">
        <v>4</v>
      </c>
      <c r="Q122" s="518">
        <v>4</v>
      </c>
      <c r="R122" s="519">
        <v>3</v>
      </c>
      <c r="S122" s="520" t="s">
        <v>136</v>
      </c>
      <c r="T122" s="518">
        <v>4</v>
      </c>
      <c r="U122" s="518">
        <v>4</v>
      </c>
      <c r="V122" s="519">
        <v>3</v>
      </c>
      <c r="W122" s="520" t="s">
        <v>136</v>
      </c>
      <c r="X122" s="518"/>
      <c r="Y122" s="518"/>
      <c r="Z122" s="519"/>
      <c r="AA122" s="520"/>
      <c r="AB122" s="518"/>
      <c r="AC122" s="518"/>
      <c r="AD122" s="521"/>
      <c r="AE122" s="522"/>
      <c r="AF122" s="760" t="s">
        <v>1060</v>
      </c>
      <c r="AG122" s="760" t="s">
        <v>1007</v>
      </c>
    </row>
    <row r="123" spans="1:33" ht="15.75" x14ac:dyDescent="0.25">
      <c r="A123" s="749" t="s">
        <v>977</v>
      </c>
      <c r="B123" s="752" t="s">
        <v>860</v>
      </c>
      <c r="C123" s="751" t="s">
        <v>978</v>
      </c>
      <c r="D123" s="518"/>
      <c r="E123" s="518"/>
      <c r="F123" s="519"/>
      <c r="G123" s="520"/>
      <c r="H123" s="518">
        <v>8</v>
      </c>
      <c r="I123" s="518"/>
      <c r="J123" s="519">
        <v>3</v>
      </c>
      <c r="K123" s="520" t="s">
        <v>136</v>
      </c>
      <c r="L123" s="518">
        <v>8</v>
      </c>
      <c r="M123" s="518"/>
      <c r="N123" s="519">
        <v>3</v>
      </c>
      <c r="O123" s="520" t="s">
        <v>136</v>
      </c>
      <c r="P123" s="518">
        <v>8</v>
      </c>
      <c r="Q123" s="518"/>
      <c r="R123" s="519">
        <v>3</v>
      </c>
      <c r="S123" s="520" t="s">
        <v>136</v>
      </c>
      <c r="T123" s="518">
        <v>8</v>
      </c>
      <c r="U123" s="518"/>
      <c r="V123" s="519">
        <v>3</v>
      </c>
      <c r="W123" s="520" t="s">
        <v>136</v>
      </c>
      <c r="X123" s="518"/>
      <c r="Y123" s="518"/>
      <c r="Z123" s="519"/>
      <c r="AA123" s="520"/>
      <c r="AB123" s="518"/>
      <c r="AC123" s="518"/>
      <c r="AD123" s="521"/>
      <c r="AE123" s="522"/>
      <c r="AF123" s="760" t="s">
        <v>1060</v>
      </c>
      <c r="AG123" s="760" t="s">
        <v>1008</v>
      </c>
    </row>
    <row r="124" spans="1:33" ht="15.75" x14ac:dyDescent="0.25">
      <c r="A124" s="758" t="s">
        <v>979</v>
      </c>
      <c r="B124" s="570" t="s">
        <v>860</v>
      </c>
      <c r="C124" s="759" t="s">
        <v>980</v>
      </c>
      <c r="D124" s="518"/>
      <c r="E124" s="518"/>
      <c r="F124" s="519"/>
      <c r="G124" s="520"/>
      <c r="H124" s="518"/>
      <c r="I124" s="518"/>
      <c r="J124" s="519"/>
      <c r="K124" s="520"/>
      <c r="L124" s="518"/>
      <c r="M124" s="518"/>
      <c r="N124" s="519"/>
      <c r="O124" s="520"/>
      <c r="P124" s="518"/>
      <c r="Q124" s="518">
        <v>8</v>
      </c>
      <c r="R124" s="519">
        <v>3</v>
      </c>
      <c r="S124" s="520" t="s">
        <v>157</v>
      </c>
      <c r="T124" s="518"/>
      <c r="U124" s="518"/>
      <c r="V124" s="519"/>
      <c r="W124" s="520"/>
      <c r="X124" s="518"/>
      <c r="Y124" s="518"/>
      <c r="Z124" s="519"/>
      <c r="AA124" s="520"/>
      <c r="AB124" s="518"/>
      <c r="AC124" s="518"/>
      <c r="AD124" s="521"/>
      <c r="AE124" s="522"/>
      <c r="AF124" s="761" t="s">
        <v>554</v>
      </c>
      <c r="AG124" s="760" t="s">
        <v>1009</v>
      </c>
    </row>
    <row r="125" spans="1:33" ht="15.75" x14ac:dyDescent="0.25">
      <c r="A125" s="935" t="s">
        <v>1071</v>
      </c>
      <c r="B125" s="936" t="s">
        <v>860</v>
      </c>
      <c r="C125" s="937" t="s">
        <v>1072</v>
      </c>
      <c r="D125" s="518"/>
      <c r="E125" s="518"/>
      <c r="F125" s="519"/>
      <c r="G125" s="520"/>
      <c r="H125" s="518"/>
      <c r="I125" s="518">
        <v>8</v>
      </c>
      <c r="J125" s="519">
        <v>3</v>
      </c>
      <c r="K125" s="520" t="s">
        <v>157</v>
      </c>
      <c r="L125" s="518"/>
      <c r="M125" s="518"/>
      <c r="N125" s="519"/>
      <c r="O125" s="520"/>
      <c r="P125" s="518"/>
      <c r="Q125" s="518">
        <v>8</v>
      </c>
      <c r="R125" s="519">
        <v>3</v>
      </c>
      <c r="S125" s="520" t="s">
        <v>157</v>
      </c>
      <c r="T125" s="518"/>
      <c r="U125" s="518"/>
      <c r="V125" s="519"/>
      <c r="W125" s="520"/>
      <c r="X125" s="518"/>
      <c r="Y125" s="518"/>
      <c r="Z125" s="519"/>
      <c r="AA125" s="520"/>
      <c r="AB125" s="518"/>
      <c r="AC125" s="518"/>
      <c r="AD125" s="521"/>
      <c r="AE125" s="522"/>
      <c r="AF125" s="941" t="s">
        <v>682</v>
      </c>
      <c r="AG125" s="941" t="s">
        <v>1079</v>
      </c>
    </row>
    <row r="126" spans="1:33" ht="15.75" x14ac:dyDescent="0.25">
      <c r="A126" s="938" t="s">
        <v>1073</v>
      </c>
      <c r="B126" s="936" t="s">
        <v>860</v>
      </c>
      <c r="C126" s="939" t="s">
        <v>1074</v>
      </c>
      <c r="D126" s="518"/>
      <c r="E126" s="518"/>
      <c r="F126" s="519"/>
      <c r="G126" s="520"/>
      <c r="H126" s="518"/>
      <c r="I126" s="518"/>
      <c r="J126" s="519"/>
      <c r="K126" s="520"/>
      <c r="L126" s="518"/>
      <c r="M126" s="518">
        <v>8</v>
      </c>
      <c r="N126" s="519">
        <v>3</v>
      </c>
      <c r="O126" s="520" t="s">
        <v>157</v>
      </c>
      <c r="P126" s="518"/>
      <c r="Q126" s="518"/>
      <c r="R126" s="519"/>
      <c r="S126" s="520"/>
      <c r="T126" s="518"/>
      <c r="U126" s="518">
        <v>8</v>
      </c>
      <c r="V126" s="519">
        <v>3</v>
      </c>
      <c r="W126" s="520" t="s">
        <v>157</v>
      </c>
      <c r="X126" s="518"/>
      <c r="Y126" s="518"/>
      <c r="Z126" s="519"/>
      <c r="AA126" s="520"/>
      <c r="AB126" s="518"/>
      <c r="AC126" s="518"/>
      <c r="AD126" s="521"/>
      <c r="AE126" s="522"/>
      <c r="AF126" s="941" t="s">
        <v>682</v>
      </c>
      <c r="AG126" s="941" t="s">
        <v>1079</v>
      </c>
    </row>
    <row r="127" spans="1:33" ht="15.75" x14ac:dyDescent="0.25">
      <c r="A127" s="938" t="s">
        <v>1075</v>
      </c>
      <c r="B127" s="940" t="s">
        <v>860</v>
      </c>
      <c r="C127" s="939" t="s">
        <v>1076</v>
      </c>
      <c r="D127" s="518"/>
      <c r="E127" s="518"/>
      <c r="F127" s="519"/>
      <c r="G127" s="520"/>
      <c r="H127" s="518"/>
      <c r="I127" s="518">
        <v>8</v>
      </c>
      <c r="J127" s="519">
        <v>3</v>
      </c>
      <c r="K127" s="520" t="s">
        <v>157</v>
      </c>
      <c r="L127" s="518"/>
      <c r="M127" s="518"/>
      <c r="N127" s="519"/>
      <c r="O127" s="520"/>
      <c r="P127" s="518"/>
      <c r="Q127" s="518">
        <v>8</v>
      </c>
      <c r="R127" s="519">
        <v>3</v>
      </c>
      <c r="S127" s="520" t="s">
        <v>157</v>
      </c>
      <c r="T127" s="518"/>
      <c r="U127" s="518"/>
      <c r="V127" s="519"/>
      <c r="W127" s="520"/>
      <c r="X127" s="518"/>
      <c r="Y127" s="518"/>
      <c r="Z127" s="519"/>
      <c r="AA127" s="520"/>
      <c r="AB127" s="518"/>
      <c r="AC127" s="518"/>
      <c r="AD127" s="521"/>
      <c r="AE127" s="522"/>
      <c r="AF127" s="941" t="s">
        <v>568</v>
      </c>
      <c r="AG127" s="941" t="s">
        <v>1080</v>
      </c>
    </row>
    <row r="128" spans="1:33" ht="15.75" x14ac:dyDescent="0.25">
      <c r="A128" s="938" t="s">
        <v>1077</v>
      </c>
      <c r="B128" s="940" t="s">
        <v>860</v>
      </c>
      <c r="C128" s="939" t="s">
        <v>1078</v>
      </c>
      <c r="D128" s="518"/>
      <c r="E128" s="518"/>
      <c r="F128" s="519"/>
      <c r="G128" s="520"/>
      <c r="H128" s="518">
        <v>4</v>
      </c>
      <c r="I128" s="518">
        <v>4</v>
      </c>
      <c r="J128" s="519">
        <v>3</v>
      </c>
      <c r="K128" s="520" t="s">
        <v>155</v>
      </c>
      <c r="L128" s="518">
        <v>4</v>
      </c>
      <c r="M128" s="518">
        <v>4</v>
      </c>
      <c r="N128" s="519">
        <v>3</v>
      </c>
      <c r="O128" s="520" t="s">
        <v>155</v>
      </c>
      <c r="P128" s="518">
        <v>4</v>
      </c>
      <c r="Q128" s="518">
        <v>4</v>
      </c>
      <c r="R128" s="519">
        <v>3</v>
      </c>
      <c r="S128" s="520" t="s">
        <v>155</v>
      </c>
      <c r="T128" s="518">
        <v>4</v>
      </c>
      <c r="U128" s="518">
        <v>4</v>
      </c>
      <c r="V128" s="519">
        <v>3</v>
      </c>
      <c r="W128" s="520" t="s">
        <v>155</v>
      </c>
      <c r="X128" s="518"/>
      <c r="Y128" s="518"/>
      <c r="Z128" s="519"/>
      <c r="AA128" s="520"/>
      <c r="AB128" s="518"/>
      <c r="AC128" s="518"/>
      <c r="AD128" s="521"/>
      <c r="AE128" s="522"/>
      <c r="AF128" s="941" t="s">
        <v>571</v>
      </c>
      <c r="AG128" s="941" t="s">
        <v>607</v>
      </c>
    </row>
    <row r="129" spans="1:33" ht="15.75" x14ac:dyDescent="0.25">
      <c r="A129" s="758"/>
      <c r="B129" s="570"/>
      <c r="C129" s="759"/>
      <c r="D129" s="518"/>
      <c r="E129" s="518"/>
      <c r="F129" s="519"/>
      <c r="G129" s="520"/>
      <c r="H129" s="518"/>
      <c r="I129" s="518"/>
      <c r="J129" s="519"/>
      <c r="K129" s="520"/>
      <c r="L129" s="518"/>
      <c r="M129" s="518"/>
      <c r="N129" s="519"/>
      <c r="O129" s="520"/>
      <c r="P129" s="518"/>
      <c r="Q129" s="518"/>
      <c r="R129" s="519"/>
      <c r="S129" s="520"/>
      <c r="T129" s="518"/>
      <c r="U129" s="518"/>
      <c r="V129" s="519"/>
      <c r="W129" s="520"/>
      <c r="X129" s="518"/>
      <c r="Y129" s="518"/>
      <c r="Z129" s="519"/>
      <c r="AA129" s="520"/>
      <c r="AB129" s="518"/>
      <c r="AC129" s="518"/>
      <c r="AD129" s="521"/>
      <c r="AE129" s="522"/>
      <c r="AF129" s="761"/>
      <c r="AG129" s="760"/>
    </row>
  </sheetData>
  <mergeCells count="37">
    <mergeCell ref="A47:AA47"/>
    <mergeCell ref="A46:AA46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36:AA36"/>
    <mergeCell ref="L41:AA41"/>
    <mergeCell ref="AD7:AD8"/>
    <mergeCell ref="AE7:AE8"/>
    <mergeCell ref="X6:AA6"/>
    <mergeCell ref="AB9:AE9"/>
    <mergeCell ref="V7:V8"/>
    <mergeCell ref="W7:W8"/>
    <mergeCell ref="Z7:Z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63"/>
  <sheetViews>
    <sheetView zoomScaleNormal="100" workbookViewId="0">
      <selection activeCell="F12" sqref="F12"/>
    </sheetView>
  </sheetViews>
  <sheetFormatPr defaultColWidth="10.6640625" defaultRowHeight="13.5" x14ac:dyDescent="0.25"/>
  <cols>
    <col min="1" max="1" width="11" style="537" bestFit="1" customWidth="1"/>
    <col min="2" max="2" width="46.1640625" style="537" bestFit="1" customWidth="1"/>
    <col min="3" max="3" width="11" style="537" bestFit="1" customWidth="1"/>
    <col min="4" max="4" width="49" style="537" bestFit="1" customWidth="1"/>
    <col min="5" max="16384" width="10.6640625" style="58"/>
  </cols>
  <sheetData>
    <row r="1" spans="1:4" thickBot="1" x14ac:dyDescent="0.25">
      <c r="A1" s="1082" t="s">
        <v>1030</v>
      </c>
      <c r="B1" s="1082"/>
      <c r="C1" s="1082"/>
      <c r="D1" s="1082"/>
    </row>
    <row r="2" spans="1:4" thickBot="1" x14ac:dyDescent="0.25">
      <c r="A2" s="1083" t="s">
        <v>6</v>
      </c>
      <c r="B2" s="1083"/>
      <c r="C2" s="1083"/>
      <c r="D2" s="1083"/>
    </row>
    <row r="3" spans="1:4" thickBot="1" x14ac:dyDescent="0.25">
      <c r="A3" s="1084" t="s">
        <v>0</v>
      </c>
      <c r="B3" s="1084" t="s">
        <v>4</v>
      </c>
      <c r="C3" s="1084" t="s">
        <v>7</v>
      </c>
      <c r="D3" s="1084"/>
    </row>
    <row r="4" spans="1:4" thickBot="1" x14ac:dyDescent="0.25">
      <c r="A4" s="1084"/>
      <c r="B4" s="1084"/>
      <c r="C4" s="771" t="s">
        <v>0</v>
      </c>
      <c r="D4" s="771" t="s">
        <v>8</v>
      </c>
    </row>
    <row r="5" spans="1:4" ht="12.75" x14ac:dyDescent="0.2">
      <c r="A5" s="1074" t="s">
        <v>61</v>
      </c>
      <c r="B5" s="1076" t="s">
        <v>62</v>
      </c>
      <c r="C5" s="772" t="s">
        <v>112</v>
      </c>
      <c r="D5" s="773" t="s">
        <v>113</v>
      </c>
    </row>
    <row r="6" spans="1:4" thickBot="1" x14ac:dyDescent="0.25">
      <c r="A6" s="1075"/>
      <c r="B6" s="1077"/>
      <c r="C6" s="774" t="s">
        <v>651</v>
      </c>
      <c r="D6" s="775" t="s">
        <v>160</v>
      </c>
    </row>
    <row r="7" spans="1:4" ht="12.75" x14ac:dyDescent="0.2">
      <c r="A7" s="776" t="s">
        <v>648</v>
      </c>
      <c r="B7" s="777" t="s">
        <v>167</v>
      </c>
      <c r="C7" s="777" t="s">
        <v>731</v>
      </c>
      <c r="D7" s="778" t="s">
        <v>732</v>
      </c>
    </row>
    <row r="8" spans="1:4" ht="13.5" customHeight="1" x14ac:dyDescent="0.2">
      <c r="A8" s="779" t="s">
        <v>649</v>
      </c>
      <c r="B8" s="779" t="s">
        <v>168</v>
      </c>
      <c r="C8" s="779" t="s">
        <v>731</v>
      </c>
      <c r="D8" s="779" t="s">
        <v>732</v>
      </c>
    </row>
    <row r="9" spans="1:4" s="59" customFormat="1" ht="15" thickBot="1" x14ac:dyDescent="0.25">
      <c r="A9" s="780" t="s">
        <v>650</v>
      </c>
      <c r="B9" s="774" t="s">
        <v>722</v>
      </c>
      <c r="C9" s="774" t="s">
        <v>1031</v>
      </c>
      <c r="D9" s="775" t="s">
        <v>1032</v>
      </c>
    </row>
    <row r="10" spans="1:4" s="59" customFormat="1" ht="26.25" thickBot="1" x14ac:dyDescent="0.25">
      <c r="A10" s="784" t="s">
        <v>1028</v>
      </c>
      <c r="B10" s="774" t="s">
        <v>1045</v>
      </c>
      <c r="C10" s="774" t="s">
        <v>1026</v>
      </c>
      <c r="D10" s="775" t="s">
        <v>1050</v>
      </c>
    </row>
    <row r="11" spans="1:4" s="59" customFormat="1" ht="26.25" thickBot="1" x14ac:dyDescent="0.25">
      <c r="A11" s="784" t="s">
        <v>1046</v>
      </c>
      <c r="B11" s="774" t="s">
        <v>1047</v>
      </c>
      <c r="C11" s="774" t="s">
        <v>1026</v>
      </c>
      <c r="D11" s="775" t="s">
        <v>1050</v>
      </c>
    </row>
    <row r="12" spans="1:4" ht="39" thickBot="1" x14ac:dyDescent="0.25">
      <c r="A12" s="780" t="s">
        <v>63</v>
      </c>
      <c r="B12" s="774" t="s">
        <v>64</v>
      </c>
      <c r="C12" s="774" t="s">
        <v>1033</v>
      </c>
      <c r="D12" s="775" t="s">
        <v>1051</v>
      </c>
    </row>
    <row r="13" spans="1:4" s="59" customFormat="1" ht="15" thickBot="1" x14ac:dyDescent="0.25">
      <c r="A13" s="780" t="s">
        <v>65</v>
      </c>
      <c r="B13" s="774" t="s">
        <v>66</v>
      </c>
      <c r="C13" s="774" t="s">
        <v>63</v>
      </c>
      <c r="D13" s="775" t="s">
        <v>64</v>
      </c>
    </row>
    <row r="14" spans="1:4" s="59" customFormat="1" ht="15" thickBot="1" x14ac:dyDescent="0.25">
      <c r="A14" s="780" t="s">
        <v>56</v>
      </c>
      <c r="B14" s="774" t="s">
        <v>1034</v>
      </c>
      <c r="C14" s="774" t="s">
        <v>653</v>
      </c>
      <c r="D14" s="775" t="s">
        <v>1035</v>
      </c>
    </row>
    <row r="15" spans="1:4" s="59" customFormat="1" ht="15" thickBot="1" x14ac:dyDescent="0.25">
      <c r="A15" s="780" t="s">
        <v>57</v>
      </c>
      <c r="B15" s="774" t="s">
        <v>1036</v>
      </c>
      <c r="C15" s="780" t="s">
        <v>56</v>
      </c>
      <c r="D15" s="774" t="s">
        <v>1034</v>
      </c>
    </row>
    <row r="16" spans="1:4" s="59" customFormat="1" ht="15" thickBot="1" x14ac:dyDescent="0.25">
      <c r="A16" s="780" t="s">
        <v>637</v>
      </c>
      <c r="B16" s="774" t="s">
        <v>616</v>
      </c>
      <c r="C16" s="774" t="s">
        <v>651</v>
      </c>
      <c r="D16" s="775" t="s">
        <v>160</v>
      </c>
    </row>
    <row r="17" spans="1:4" s="59" customFormat="1" ht="15" thickBot="1" x14ac:dyDescent="0.25">
      <c r="A17" s="780" t="s">
        <v>68</v>
      </c>
      <c r="B17" s="774" t="s">
        <v>69</v>
      </c>
      <c r="C17" s="774" t="s">
        <v>70</v>
      </c>
      <c r="D17" s="775" t="s">
        <v>71</v>
      </c>
    </row>
    <row r="18" spans="1:4" s="59" customFormat="1" ht="15" thickBot="1" x14ac:dyDescent="0.25">
      <c r="A18" s="780" t="s">
        <v>72</v>
      </c>
      <c r="B18" s="774" t="s">
        <v>73</v>
      </c>
      <c r="C18" s="774" t="s">
        <v>68</v>
      </c>
      <c r="D18" s="775" t="s">
        <v>69</v>
      </c>
    </row>
    <row r="19" spans="1:4" s="59" customFormat="1" ht="15" thickBot="1" x14ac:dyDescent="0.25">
      <c r="A19" s="780" t="s">
        <v>74</v>
      </c>
      <c r="B19" s="774" t="s">
        <v>75</v>
      </c>
      <c r="C19" s="774" t="s">
        <v>72</v>
      </c>
      <c r="D19" s="775" t="s">
        <v>73</v>
      </c>
    </row>
    <row r="20" spans="1:4" s="59" customFormat="1" ht="15" thickBot="1" x14ac:dyDescent="0.25">
      <c r="A20" s="780" t="s">
        <v>59</v>
      </c>
      <c r="B20" s="774" t="s">
        <v>60</v>
      </c>
      <c r="C20" s="774" t="s">
        <v>61</v>
      </c>
      <c r="D20" s="775" t="s">
        <v>62</v>
      </c>
    </row>
    <row r="21" spans="1:4" s="59" customFormat="1" ht="15" thickBot="1" x14ac:dyDescent="0.25">
      <c r="A21" s="780" t="s">
        <v>724</v>
      </c>
      <c r="B21" s="774" t="s">
        <v>734</v>
      </c>
      <c r="C21" s="774" t="s">
        <v>65</v>
      </c>
      <c r="D21" s="775" t="s">
        <v>66</v>
      </c>
    </row>
    <row r="22" spans="1:4" s="59" customFormat="1" ht="15" thickBot="1" x14ac:dyDescent="0.25">
      <c r="A22" s="780" t="s">
        <v>725</v>
      </c>
      <c r="B22" s="774" t="s">
        <v>735</v>
      </c>
      <c r="C22" s="774" t="s">
        <v>724</v>
      </c>
      <c r="D22" s="775" t="s">
        <v>734</v>
      </c>
    </row>
    <row r="23" spans="1:4" s="59" customFormat="1" ht="26.25" thickBot="1" x14ac:dyDescent="0.25">
      <c r="A23" s="780" t="s">
        <v>654</v>
      </c>
      <c r="B23" s="774" t="s">
        <v>736</v>
      </c>
      <c r="C23" s="774" t="s">
        <v>1026</v>
      </c>
      <c r="D23" s="775" t="s">
        <v>1037</v>
      </c>
    </row>
    <row r="24" spans="1:4" s="59" customFormat="1" ht="26.25" thickBot="1" x14ac:dyDescent="0.25">
      <c r="A24" s="780" t="s">
        <v>655</v>
      </c>
      <c r="B24" s="774" t="s">
        <v>218</v>
      </c>
      <c r="C24" s="774" t="s">
        <v>1026</v>
      </c>
      <c r="D24" s="775" t="s">
        <v>1037</v>
      </c>
    </row>
    <row r="25" spans="1:4" s="59" customFormat="1" ht="15" thickBot="1" x14ac:dyDescent="0.25">
      <c r="A25" s="780" t="s">
        <v>737</v>
      </c>
      <c r="B25" s="774" t="s">
        <v>220</v>
      </c>
      <c r="C25" s="774" t="s">
        <v>656</v>
      </c>
      <c r="D25" s="775" t="s">
        <v>219</v>
      </c>
    </row>
    <row r="26" spans="1:4" s="59" customFormat="1" ht="15" thickBot="1" x14ac:dyDescent="0.25">
      <c r="A26" s="781" t="s">
        <v>221</v>
      </c>
      <c r="B26" s="782" t="s">
        <v>222</v>
      </c>
      <c r="C26" s="782" t="s">
        <v>656</v>
      </c>
      <c r="D26" s="782" t="s">
        <v>219</v>
      </c>
    </row>
    <row r="27" spans="1:4" s="59" customFormat="1" ht="14.25" x14ac:dyDescent="0.2">
      <c r="A27" s="776" t="s">
        <v>223</v>
      </c>
      <c r="B27" s="777" t="s">
        <v>224</v>
      </c>
      <c r="C27" s="1079" t="s">
        <v>76</v>
      </c>
      <c r="D27" s="1080" t="s">
        <v>77</v>
      </c>
    </row>
    <row r="28" spans="1:4" s="59" customFormat="1" ht="14.25" x14ac:dyDescent="0.2">
      <c r="A28" s="776" t="s">
        <v>289</v>
      </c>
      <c r="B28" s="777" t="s">
        <v>290</v>
      </c>
      <c r="C28" s="1079"/>
      <c r="D28" s="1080"/>
    </row>
    <row r="29" spans="1:4" s="59" customFormat="1" ht="15" thickBot="1" x14ac:dyDescent="0.25">
      <c r="A29" s="780" t="s">
        <v>418</v>
      </c>
      <c r="B29" s="774" t="s">
        <v>419</v>
      </c>
      <c r="C29" s="1077"/>
      <c r="D29" s="1081"/>
    </row>
    <row r="30" spans="1:4" s="59" customFormat="1" ht="15" thickBot="1" x14ac:dyDescent="0.25">
      <c r="A30" s="780" t="s">
        <v>738</v>
      </c>
      <c r="B30" s="774" t="s">
        <v>225</v>
      </c>
      <c r="C30" s="774" t="s">
        <v>223</v>
      </c>
      <c r="D30" s="775" t="s">
        <v>224</v>
      </c>
    </row>
    <row r="31" spans="1:4" s="59" customFormat="1" ht="15" thickBot="1" x14ac:dyDescent="0.25">
      <c r="A31" s="780" t="s">
        <v>226</v>
      </c>
      <c r="B31" s="774" t="s">
        <v>227</v>
      </c>
      <c r="C31" s="774" t="s">
        <v>738</v>
      </c>
      <c r="D31" s="775" t="s">
        <v>225</v>
      </c>
    </row>
    <row r="32" spans="1:4" s="59" customFormat="1" ht="15" thickBot="1" x14ac:dyDescent="0.25">
      <c r="A32" s="780" t="s">
        <v>228</v>
      </c>
      <c r="B32" s="774" t="s">
        <v>229</v>
      </c>
      <c r="C32" s="774" t="s">
        <v>226</v>
      </c>
      <c r="D32" s="775" t="s">
        <v>227</v>
      </c>
    </row>
    <row r="33" spans="1:4" s="59" customFormat="1" ht="15" thickBot="1" x14ac:dyDescent="0.25">
      <c r="A33" s="780" t="s">
        <v>230</v>
      </c>
      <c r="B33" s="774" t="s">
        <v>739</v>
      </c>
      <c r="C33" s="774" t="s">
        <v>228</v>
      </c>
      <c r="D33" s="775" t="s">
        <v>229</v>
      </c>
    </row>
    <row r="34" spans="1:4" s="59" customFormat="1" ht="26.25" thickBot="1" x14ac:dyDescent="0.25">
      <c r="A34" s="780" t="s">
        <v>660</v>
      </c>
      <c r="B34" s="774" t="s">
        <v>740</v>
      </c>
      <c r="C34" s="774" t="s">
        <v>659</v>
      </c>
      <c r="D34" s="775" t="s">
        <v>234</v>
      </c>
    </row>
    <row r="35" spans="1:4" s="59" customFormat="1" ht="26.25" thickBot="1" x14ac:dyDescent="0.25">
      <c r="A35" s="780" t="s">
        <v>662</v>
      </c>
      <c r="B35" s="774" t="s">
        <v>741</v>
      </c>
      <c r="C35" s="774" t="s">
        <v>661</v>
      </c>
      <c r="D35" s="775" t="s">
        <v>742</v>
      </c>
    </row>
    <row r="36" spans="1:4" s="59" customFormat="1" ht="26.25" thickBot="1" x14ac:dyDescent="0.25">
      <c r="A36" s="780" t="s">
        <v>242</v>
      </c>
      <c r="B36" s="774" t="s">
        <v>243</v>
      </c>
      <c r="C36" s="774" t="s">
        <v>240</v>
      </c>
      <c r="D36" s="775" t="s">
        <v>241</v>
      </c>
    </row>
    <row r="37" spans="1:4" s="59" customFormat="1" ht="26.25" thickBot="1" x14ac:dyDescent="0.25">
      <c r="A37" s="780" t="s">
        <v>665</v>
      </c>
      <c r="B37" s="774" t="s">
        <v>743</v>
      </c>
      <c r="C37" s="774" t="s">
        <v>664</v>
      </c>
      <c r="D37" s="775" t="s">
        <v>744</v>
      </c>
    </row>
    <row r="38" spans="1:4" ht="26.25" thickBot="1" x14ac:dyDescent="0.25">
      <c r="A38" s="780" t="s">
        <v>666</v>
      </c>
      <c r="B38" s="774" t="s">
        <v>745</v>
      </c>
      <c r="C38" s="774" t="s">
        <v>665</v>
      </c>
      <c r="D38" s="775" t="s">
        <v>743</v>
      </c>
    </row>
    <row r="39" spans="1:4" ht="26.25" thickBot="1" x14ac:dyDescent="0.25">
      <c r="A39" s="780" t="s">
        <v>667</v>
      </c>
      <c r="B39" s="774" t="s">
        <v>247</v>
      </c>
      <c r="C39" s="774" t="s">
        <v>666</v>
      </c>
      <c r="D39" s="775" t="s">
        <v>745</v>
      </c>
    </row>
    <row r="40" spans="1:4" ht="26.25" thickBot="1" x14ac:dyDescent="0.25">
      <c r="A40" s="780" t="s">
        <v>670</v>
      </c>
      <c r="B40" s="774" t="s">
        <v>746</v>
      </c>
      <c r="C40" s="774" t="s">
        <v>727</v>
      </c>
      <c r="D40" s="775" t="s">
        <v>747</v>
      </c>
    </row>
    <row r="41" spans="1:4" ht="26.25" thickBot="1" x14ac:dyDescent="0.25">
      <c r="A41" s="780" t="s">
        <v>671</v>
      </c>
      <c r="B41" s="774" t="s">
        <v>748</v>
      </c>
      <c r="C41" s="774" t="s">
        <v>670</v>
      </c>
      <c r="D41" s="775" t="s">
        <v>746</v>
      </c>
    </row>
    <row r="42" spans="1:4" ht="26.25" thickBot="1" x14ac:dyDescent="0.25">
      <c r="A42" s="780" t="s">
        <v>672</v>
      </c>
      <c r="B42" s="774" t="s">
        <v>749</v>
      </c>
      <c r="C42" s="774" t="s">
        <v>671</v>
      </c>
      <c r="D42" s="775" t="s">
        <v>748</v>
      </c>
    </row>
    <row r="43" spans="1:4" ht="26.25" thickBot="1" x14ac:dyDescent="0.25">
      <c r="A43" s="780" t="s">
        <v>750</v>
      </c>
      <c r="B43" s="774" t="s">
        <v>751</v>
      </c>
      <c r="C43" s="774" t="s">
        <v>677</v>
      </c>
      <c r="D43" s="775" t="s">
        <v>752</v>
      </c>
    </row>
    <row r="44" spans="1:4" ht="26.25" thickBot="1" x14ac:dyDescent="0.25">
      <c r="A44" s="780" t="s">
        <v>680</v>
      </c>
      <c r="B44" s="774" t="s">
        <v>753</v>
      </c>
      <c r="C44" s="774" t="s">
        <v>679</v>
      </c>
      <c r="D44" s="775" t="s">
        <v>754</v>
      </c>
    </row>
    <row r="45" spans="1:4" ht="26.25" thickBot="1" x14ac:dyDescent="0.25">
      <c r="A45" s="780" t="s">
        <v>1038</v>
      </c>
      <c r="B45" s="774" t="s">
        <v>1039</v>
      </c>
      <c r="C45" s="774" t="s">
        <v>731</v>
      </c>
      <c r="D45" s="775" t="s">
        <v>732</v>
      </c>
    </row>
    <row r="46" spans="1:4" ht="26.25" thickBot="1" x14ac:dyDescent="0.25">
      <c r="A46" s="780" t="s">
        <v>1016</v>
      </c>
      <c r="B46" s="774" t="s">
        <v>1040</v>
      </c>
      <c r="C46" s="774" t="s">
        <v>731</v>
      </c>
      <c r="D46" s="775" t="s">
        <v>732</v>
      </c>
    </row>
    <row r="47" spans="1:4" ht="26.25" thickBot="1" x14ac:dyDescent="0.25">
      <c r="A47" s="780" t="s">
        <v>1017</v>
      </c>
      <c r="B47" s="774" t="s">
        <v>1025</v>
      </c>
      <c r="C47" s="774" t="s">
        <v>1031</v>
      </c>
      <c r="D47" s="775" t="s">
        <v>1032</v>
      </c>
    </row>
    <row r="48" spans="1:4" thickBot="1" x14ac:dyDescent="0.25">
      <c r="A48" s="780" t="s">
        <v>285</v>
      </c>
      <c r="B48" s="774" t="s">
        <v>756</v>
      </c>
      <c r="C48" s="774" t="s">
        <v>281</v>
      </c>
      <c r="D48" s="775" t="s">
        <v>282</v>
      </c>
    </row>
    <row r="49" spans="1:4" thickBot="1" x14ac:dyDescent="0.25">
      <c r="A49" s="780" t="s">
        <v>287</v>
      </c>
      <c r="B49" s="774" t="s">
        <v>755</v>
      </c>
      <c r="C49" s="774" t="s">
        <v>285</v>
      </c>
      <c r="D49" s="775" t="s">
        <v>756</v>
      </c>
    </row>
    <row r="50" spans="1:4" thickBot="1" x14ac:dyDescent="0.25">
      <c r="A50" s="780" t="s">
        <v>291</v>
      </c>
      <c r="B50" s="774" t="s">
        <v>292</v>
      </c>
      <c r="C50" s="774" t="s">
        <v>289</v>
      </c>
      <c r="D50" s="775" t="s">
        <v>290</v>
      </c>
    </row>
    <row r="51" spans="1:4" thickBot="1" x14ac:dyDescent="0.25">
      <c r="A51" s="780" t="s">
        <v>293</v>
      </c>
      <c r="B51" s="774" t="s">
        <v>294</v>
      </c>
      <c r="C51" s="774" t="s">
        <v>291</v>
      </c>
      <c r="D51" s="775" t="s">
        <v>292</v>
      </c>
    </row>
    <row r="52" spans="1:4" thickBot="1" x14ac:dyDescent="0.25">
      <c r="A52" s="780" t="s">
        <v>295</v>
      </c>
      <c r="B52" s="774" t="s">
        <v>296</v>
      </c>
      <c r="C52" s="774" t="s">
        <v>293</v>
      </c>
      <c r="D52" s="775" t="s">
        <v>294</v>
      </c>
    </row>
    <row r="53" spans="1:4" thickBot="1" x14ac:dyDescent="0.25">
      <c r="A53" s="780" t="s">
        <v>297</v>
      </c>
      <c r="B53" s="774" t="s">
        <v>298</v>
      </c>
      <c r="C53" s="774" t="s">
        <v>295</v>
      </c>
      <c r="D53" s="775" t="s">
        <v>757</v>
      </c>
    </row>
    <row r="54" spans="1:4" thickBot="1" x14ac:dyDescent="0.25">
      <c r="A54" s="780" t="s">
        <v>813</v>
      </c>
      <c r="B54" s="774" t="s">
        <v>817</v>
      </c>
      <c r="C54" s="774" t="s">
        <v>812</v>
      </c>
      <c r="D54" s="775" t="s">
        <v>1041</v>
      </c>
    </row>
    <row r="55" spans="1:4" thickBot="1" x14ac:dyDescent="0.25">
      <c r="A55" s="780" t="s">
        <v>815</v>
      </c>
      <c r="B55" s="774" t="s">
        <v>300</v>
      </c>
      <c r="C55" s="774" t="s">
        <v>814</v>
      </c>
      <c r="D55" s="775" t="s">
        <v>299</v>
      </c>
    </row>
    <row r="56" spans="1:4" thickBot="1" x14ac:dyDescent="0.25">
      <c r="A56" s="780" t="s">
        <v>304</v>
      </c>
      <c r="B56" s="774" t="s">
        <v>305</v>
      </c>
      <c r="C56" s="774" t="s">
        <v>301</v>
      </c>
      <c r="D56" s="775" t="s">
        <v>302</v>
      </c>
    </row>
    <row r="57" spans="1:4" thickBot="1" x14ac:dyDescent="0.25">
      <c r="A57" s="780" t="s">
        <v>306</v>
      </c>
      <c r="B57" s="774" t="s">
        <v>307</v>
      </c>
      <c r="C57" s="774" t="s">
        <v>304</v>
      </c>
      <c r="D57" s="775" t="s">
        <v>305</v>
      </c>
    </row>
    <row r="58" spans="1:4" thickBot="1" x14ac:dyDescent="0.25">
      <c r="A58" s="780" t="s">
        <v>308</v>
      </c>
      <c r="B58" s="774" t="s">
        <v>309</v>
      </c>
      <c r="C58" s="774" t="s">
        <v>306</v>
      </c>
      <c r="D58" s="775" t="s">
        <v>307</v>
      </c>
    </row>
    <row r="59" spans="1:4" thickBot="1" x14ac:dyDescent="0.25">
      <c r="A59" s="780" t="s">
        <v>310</v>
      </c>
      <c r="B59" s="774" t="s">
        <v>311</v>
      </c>
      <c r="C59" s="774" t="s">
        <v>308</v>
      </c>
      <c r="D59" s="775" t="s">
        <v>309</v>
      </c>
    </row>
    <row r="60" spans="1:4" ht="26.25" thickBot="1" x14ac:dyDescent="0.25">
      <c r="A60" s="780" t="s">
        <v>314</v>
      </c>
      <c r="B60" s="774" t="s">
        <v>315</v>
      </c>
      <c r="C60" s="774" t="s">
        <v>312</v>
      </c>
      <c r="D60" s="775" t="s">
        <v>313</v>
      </c>
    </row>
    <row r="61" spans="1:4" ht="26.25" thickBot="1" x14ac:dyDescent="0.25">
      <c r="A61" s="780" t="s">
        <v>316</v>
      </c>
      <c r="B61" s="774" t="s">
        <v>317</v>
      </c>
      <c r="C61" s="774" t="s">
        <v>314</v>
      </c>
      <c r="D61" s="775" t="s">
        <v>315</v>
      </c>
    </row>
    <row r="62" spans="1:4" ht="26.25" thickBot="1" x14ac:dyDescent="0.25">
      <c r="A62" s="780" t="s">
        <v>318</v>
      </c>
      <c r="B62" s="774" t="s">
        <v>319</v>
      </c>
      <c r="C62" s="774" t="s">
        <v>316</v>
      </c>
      <c r="D62" s="775" t="s">
        <v>317</v>
      </c>
    </row>
    <row r="63" spans="1:4" ht="26.25" thickBot="1" x14ac:dyDescent="0.25">
      <c r="A63" s="780" t="s">
        <v>320</v>
      </c>
      <c r="B63" s="774" t="s">
        <v>321</v>
      </c>
      <c r="C63" s="774" t="s">
        <v>318</v>
      </c>
      <c r="D63" s="775" t="s">
        <v>319</v>
      </c>
    </row>
    <row r="64" spans="1:4" ht="26.25" thickBot="1" x14ac:dyDescent="0.25">
      <c r="A64" s="780" t="s">
        <v>322</v>
      </c>
      <c r="B64" s="774" t="s">
        <v>323</v>
      </c>
      <c r="C64" s="774" t="s">
        <v>320</v>
      </c>
      <c r="D64" s="775" t="s">
        <v>321</v>
      </c>
    </row>
    <row r="65" spans="1:4" thickBot="1" x14ac:dyDescent="0.25">
      <c r="A65" s="780" t="s">
        <v>821</v>
      </c>
      <c r="B65" s="774" t="s">
        <v>325</v>
      </c>
      <c r="C65" s="774" t="s">
        <v>820</v>
      </c>
      <c r="D65" s="775" t="s">
        <v>324</v>
      </c>
    </row>
    <row r="66" spans="1:4" thickBot="1" x14ac:dyDescent="0.25">
      <c r="A66" s="780" t="s">
        <v>822</v>
      </c>
      <c r="B66" s="774" t="s">
        <v>758</v>
      </c>
      <c r="C66" s="774" t="s">
        <v>821</v>
      </c>
      <c r="D66" s="775" t="s">
        <v>325</v>
      </c>
    </row>
    <row r="67" spans="1:4" thickBot="1" x14ac:dyDescent="0.25">
      <c r="A67" s="780" t="s">
        <v>823</v>
      </c>
      <c r="B67" s="774" t="s">
        <v>327</v>
      </c>
      <c r="C67" s="774" t="s">
        <v>822</v>
      </c>
      <c r="D67" s="775" t="s">
        <v>326</v>
      </c>
    </row>
    <row r="68" spans="1:4" thickBot="1" x14ac:dyDescent="0.25">
      <c r="A68" s="780" t="s">
        <v>824</v>
      </c>
      <c r="B68" s="774" t="s">
        <v>1042</v>
      </c>
      <c r="C68" s="774" t="s">
        <v>823</v>
      </c>
      <c r="D68" s="775" t="s">
        <v>327</v>
      </c>
    </row>
    <row r="69" spans="1:4" thickBot="1" x14ac:dyDescent="0.25">
      <c r="A69" s="780" t="s">
        <v>825</v>
      </c>
      <c r="B69" s="774" t="s">
        <v>827</v>
      </c>
      <c r="C69" s="774" t="s">
        <v>824</v>
      </c>
      <c r="D69" s="775" t="s">
        <v>1042</v>
      </c>
    </row>
    <row r="70" spans="1:4" thickBot="1" x14ac:dyDescent="0.25">
      <c r="A70" s="780" t="s">
        <v>328</v>
      </c>
      <c r="B70" s="774" t="s">
        <v>329</v>
      </c>
      <c r="C70" s="774" t="s">
        <v>823</v>
      </c>
      <c r="D70" s="775" t="s">
        <v>327</v>
      </c>
    </row>
    <row r="71" spans="1:4" thickBot="1" x14ac:dyDescent="0.25">
      <c r="A71" s="780" t="s">
        <v>330</v>
      </c>
      <c r="B71" s="774" t="s">
        <v>331</v>
      </c>
      <c r="C71" s="774" t="s">
        <v>328</v>
      </c>
      <c r="D71" s="775" t="s">
        <v>329</v>
      </c>
    </row>
    <row r="72" spans="1:4" thickBot="1" x14ac:dyDescent="0.25">
      <c r="A72" s="780" t="s">
        <v>620</v>
      </c>
      <c r="B72" s="774" t="s">
        <v>334</v>
      </c>
      <c r="C72" s="774" t="s">
        <v>332</v>
      </c>
      <c r="D72" s="775" t="s">
        <v>333</v>
      </c>
    </row>
    <row r="73" spans="1:4" thickBot="1" x14ac:dyDescent="0.25">
      <c r="A73" s="780" t="s">
        <v>335</v>
      </c>
      <c r="B73" s="774" t="s">
        <v>336</v>
      </c>
      <c r="C73" s="774" t="s">
        <v>620</v>
      </c>
      <c r="D73" s="775" t="s">
        <v>334</v>
      </c>
    </row>
    <row r="74" spans="1:4" thickBot="1" x14ac:dyDescent="0.25">
      <c r="A74" s="780" t="s">
        <v>337</v>
      </c>
      <c r="B74" s="774" t="s">
        <v>338</v>
      </c>
      <c r="C74" s="774" t="s">
        <v>335</v>
      </c>
      <c r="D74" s="775" t="s">
        <v>336</v>
      </c>
    </row>
    <row r="75" spans="1:4" thickBot="1" x14ac:dyDescent="0.25">
      <c r="A75" s="780" t="s">
        <v>339</v>
      </c>
      <c r="B75" s="774" t="s">
        <v>340</v>
      </c>
      <c r="C75" s="774" t="s">
        <v>337</v>
      </c>
      <c r="D75" s="775" t="s">
        <v>338</v>
      </c>
    </row>
    <row r="76" spans="1:4" thickBot="1" x14ac:dyDescent="0.25">
      <c r="A76" s="780" t="s">
        <v>341</v>
      </c>
      <c r="B76" s="774" t="s">
        <v>342</v>
      </c>
      <c r="C76" s="774" t="s">
        <v>339</v>
      </c>
      <c r="D76" s="775" t="s">
        <v>340</v>
      </c>
    </row>
    <row r="77" spans="1:4" thickBot="1" x14ac:dyDescent="0.25">
      <c r="A77" s="780" t="s">
        <v>345</v>
      </c>
      <c r="B77" s="774" t="s">
        <v>346</v>
      </c>
      <c r="C77" s="774" t="s">
        <v>343</v>
      </c>
      <c r="D77" s="775" t="s">
        <v>344</v>
      </c>
    </row>
    <row r="78" spans="1:4" thickBot="1" x14ac:dyDescent="0.25">
      <c r="A78" s="780" t="s">
        <v>347</v>
      </c>
      <c r="B78" s="774" t="s">
        <v>348</v>
      </c>
      <c r="C78" s="774" t="s">
        <v>345</v>
      </c>
      <c r="D78" s="775" t="s">
        <v>346</v>
      </c>
    </row>
    <row r="79" spans="1:4" thickBot="1" x14ac:dyDescent="0.25">
      <c r="A79" s="780" t="s">
        <v>27</v>
      </c>
      <c r="B79" s="774" t="s">
        <v>28</v>
      </c>
      <c r="C79" s="774" t="s">
        <v>29</v>
      </c>
      <c r="D79" s="775" t="s">
        <v>30</v>
      </c>
    </row>
    <row r="80" spans="1:4" thickBot="1" x14ac:dyDescent="0.25">
      <c r="A80" s="780" t="s">
        <v>31</v>
      </c>
      <c r="B80" s="774" t="s">
        <v>32</v>
      </c>
      <c r="C80" s="774" t="s">
        <v>27</v>
      </c>
      <c r="D80" s="775" t="s">
        <v>28</v>
      </c>
    </row>
    <row r="81" spans="1:4" thickBot="1" x14ac:dyDescent="0.25">
      <c r="A81" s="780" t="s">
        <v>33</v>
      </c>
      <c r="B81" s="774" t="s">
        <v>34</v>
      </c>
      <c r="C81" s="774" t="s">
        <v>31</v>
      </c>
      <c r="D81" s="775" t="s">
        <v>32</v>
      </c>
    </row>
    <row r="82" spans="1:4" thickBot="1" x14ac:dyDescent="0.25">
      <c r="A82" s="780" t="s">
        <v>35</v>
      </c>
      <c r="B82" s="774" t="s">
        <v>36</v>
      </c>
      <c r="C82" s="774" t="s">
        <v>33</v>
      </c>
      <c r="D82" s="775" t="s">
        <v>34</v>
      </c>
    </row>
    <row r="83" spans="1:4" thickBot="1" x14ac:dyDescent="0.25">
      <c r="A83" s="780" t="s">
        <v>39</v>
      </c>
      <c r="B83" s="774" t="s">
        <v>40</v>
      </c>
      <c r="C83" s="774" t="s">
        <v>29</v>
      </c>
      <c r="D83" s="775" t="s">
        <v>30</v>
      </c>
    </row>
    <row r="84" spans="1:4" thickBot="1" x14ac:dyDescent="0.25">
      <c r="A84" s="780" t="s">
        <v>37</v>
      </c>
      <c r="B84" s="774" t="s">
        <v>38</v>
      </c>
      <c r="C84" s="774" t="s">
        <v>39</v>
      </c>
      <c r="D84" s="775" t="s">
        <v>40</v>
      </c>
    </row>
    <row r="85" spans="1:4" thickBot="1" x14ac:dyDescent="0.25">
      <c r="A85" s="780" t="s">
        <v>195</v>
      </c>
      <c r="B85" s="774" t="s">
        <v>45</v>
      </c>
      <c r="C85" s="774" t="s">
        <v>194</v>
      </c>
      <c r="D85" s="775" t="s">
        <v>46</v>
      </c>
    </row>
    <row r="86" spans="1:4" thickBot="1" x14ac:dyDescent="0.25">
      <c r="A86" s="780" t="s">
        <v>47</v>
      </c>
      <c r="B86" s="774" t="s">
        <v>48</v>
      </c>
      <c r="C86" s="774" t="s">
        <v>194</v>
      </c>
      <c r="D86" s="775" t="s">
        <v>759</v>
      </c>
    </row>
    <row r="87" spans="1:4" thickBot="1" x14ac:dyDescent="0.25">
      <c r="A87" s="780" t="s">
        <v>49</v>
      </c>
      <c r="B87" s="774" t="s">
        <v>50</v>
      </c>
      <c r="C87" s="774" t="s">
        <v>51</v>
      </c>
      <c r="D87" s="775" t="s">
        <v>48</v>
      </c>
    </row>
    <row r="88" spans="1:4" thickBot="1" x14ac:dyDescent="0.25">
      <c r="A88" s="780" t="s">
        <v>54</v>
      </c>
      <c r="B88" s="774" t="s">
        <v>55</v>
      </c>
      <c r="C88" s="774" t="s">
        <v>52</v>
      </c>
      <c r="D88" s="775" t="s">
        <v>53</v>
      </c>
    </row>
    <row r="89" spans="1:4" thickBot="1" x14ac:dyDescent="0.25">
      <c r="A89" s="780" t="s">
        <v>96</v>
      </c>
      <c r="B89" s="774" t="s">
        <v>97</v>
      </c>
      <c r="C89" s="774" t="s">
        <v>98</v>
      </c>
      <c r="D89" s="775" t="s">
        <v>99</v>
      </c>
    </row>
    <row r="90" spans="1:4" thickBot="1" x14ac:dyDescent="0.25">
      <c r="A90" s="780" t="s">
        <v>100</v>
      </c>
      <c r="B90" s="774" t="s">
        <v>101</v>
      </c>
      <c r="C90" s="774" t="s">
        <v>96</v>
      </c>
      <c r="D90" s="775" t="s">
        <v>97</v>
      </c>
    </row>
    <row r="91" spans="1:4" thickBot="1" x14ac:dyDescent="0.25">
      <c r="A91" s="780" t="s">
        <v>102</v>
      </c>
      <c r="B91" s="774" t="s">
        <v>103</v>
      </c>
      <c r="C91" s="774" t="s">
        <v>100</v>
      </c>
      <c r="D91" s="775" t="s">
        <v>101</v>
      </c>
    </row>
    <row r="92" spans="1:4" thickBot="1" x14ac:dyDescent="0.25">
      <c r="A92" s="780" t="s">
        <v>104</v>
      </c>
      <c r="B92" s="774" t="s">
        <v>105</v>
      </c>
      <c r="C92" s="774" t="s">
        <v>102</v>
      </c>
      <c r="D92" s="775" t="s">
        <v>103</v>
      </c>
    </row>
    <row r="93" spans="1:4" thickBot="1" x14ac:dyDescent="0.25">
      <c r="A93" s="780" t="s">
        <v>106</v>
      </c>
      <c r="B93" s="774" t="s">
        <v>107</v>
      </c>
      <c r="C93" s="774" t="s">
        <v>104</v>
      </c>
      <c r="D93" s="775" t="s">
        <v>105</v>
      </c>
    </row>
    <row r="94" spans="1:4" thickBot="1" x14ac:dyDescent="0.25">
      <c r="A94" s="780" t="s">
        <v>1023</v>
      </c>
      <c r="B94" s="774" t="s">
        <v>95</v>
      </c>
      <c r="C94" s="774" t="s">
        <v>1022</v>
      </c>
      <c r="D94" s="775" t="s">
        <v>94</v>
      </c>
    </row>
    <row r="95" spans="1:4" thickBot="1" x14ac:dyDescent="0.25">
      <c r="A95" s="780" t="s">
        <v>1024</v>
      </c>
      <c r="B95" s="774" t="s">
        <v>1021</v>
      </c>
      <c r="C95" s="774" t="s">
        <v>1023</v>
      </c>
      <c r="D95" s="775" t="s">
        <v>95</v>
      </c>
    </row>
    <row r="96" spans="1:4" thickBot="1" x14ac:dyDescent="0.25">
      <c r="A96" s="780" t="s">
        <v>622</v>
      </c>
      <c r="B96" s="774" t="s">
        <v>760</v>
      </c>
      <c r="C96" s="774" t="s">
        <v>621</v>
      </c>
      <c r="D96" s="775" t="s">
        <v>196</v>
      </c>
    </row>
    <row r="97" spans="1:4" thickBot="1" x14ac:dyDescent="0.25">
      <c r="A97" s="780" t="s">
        <v>623</v>
      </c>
      <c r="B97" s="774" t="s">
        <v>198</v>
      </c>
      <c r="C97" s="774" t="s">
        <v>621</v>
      </c>
      <c r="D97" s="775" t="s">
        <v>196</v>
      </c>
    </row>
    <row r="98" spans="1:4" thickBot="1" x14ac:dyDescent="0.25">
      <c r="A98" s="780" t="s">
        <v>626</v>
      </c>
      <c r="B98" s="774" t="s">
        <v>202</v>
      </c>
      <c r="C98" s="774" t="s">
        <v>621</v>
      </c>
      <c r="D98" s="775" t="s">
        <v>196</v>
      </c>
    </row>
    <row r="99" spans="1:4" thickBot="1" x14ac:dyDescent="0.25">
      <c r="A99" s="780" t="s">
        <v>627</v>
      </c>
      <c r="B99" s="774" t="s">
        <v>203</v>
      </c>
      <c r="C99" s="774" t="s">
        <v>626</v>
      </c>
      <c r="D99" s="775" t="s">
        <v>202</v>
      </c>
    </row>
    <row r="100" spans="1:4" thickBot="1" x14ac:dyDescent="0.25">
      <c r="A100" s="780" t="s">
        <v>628</v>
      </c>
      <c r="B100" s="774" t="s">
        <v>204</v>
      </c>
      <c r="C100" s="774" t="s">
        <v>627</v>
      </c>
      <c r="D100" s="775" t="s">
        <v>203</v>
      </c>
    </row>
    <row r="101" spans="1:4" ht="25.5" x14ac:dyDescent="0.2">
      <c r="A101" s="1074" t="s">
        <v>629</v>
      </c>
      <c r="B101" s="1076" t="s">
        <v>761</v>
      </c>
      <c r="C101" s="777" t="s">
        <v>762</v>
      </c>
      <c r="D101" s="778" t="s">
        <v>763</v>
      </c>
    </row>
    <row r="102" spans="1:4" thickBot="1" x14ac:dyDescent="0.25">
      <c r="A102" s="1075"/>
      <c r="B102" s="1077"/>
      <c r="C102" s="774" t="s">
        <v>627</v>
      </c>
      <c r="D102" s="775" t="s">
        <v>203</v>
      </c>
    </row>
    <row r="103" spans="1:4" thickBot="1" x14ac:dyDescent="0.25">
      <c r="A103" s="780" t="s">
        <v>631</v>
      </c>
      <c r="B103" s="774" t="s">
        <v>206</v>
      </c>
      <c r="C103" s="774" t="s">
        <v>630</v>
      </c>
      <c r="D103" s="775" t="s">
        <v>205</v>
      </c>
    </row>
    <row r="104" spans="1:4" thickBot="1" x14ac:dyDescent="0.25">
      <c r="A104" s="780" t="s">
        <v>632</v>
      </c>
      <c r="B104" s="774" t="s">
        <v>764</v>
      </c>
      <c r="C104" s="774" t="s">
        <v>631</v>
      </c>
      <c r="D104" s="775" t="s">
        <v>206</v>
      </c>
    </row>
    <row r="105" spans="1:4" ht="25.5" x14ac:dyDescent="0.2">
      <c r="A105" s="1074" t="s">
        <v>634</v>
      </c>
      <c r="B105" s="1076" t="s">
        <v>209</v>
      </c>
      <c r="C105" s="777" t="s">
        <v>765</v>
      </c>
      <c r="D105" s="778" t="s">
        <v>766</v>
      </c>
    </row>
    <row r="106" spans="1:4" ht="25.5" x14ac:dyDescent="0.2">
      <c r="A106" s="1078"/>
      <c r="B106" s="1079"/>
      <c r="C106" s="777" t="s">
        <v>767</v>
      </c>
      <c r="D106" s="778" t="s">
        <v>203</v>
      </c>
    </row>
    <row r="107" spans="1:4" thickBot="1" x14ac:dyDescent="0.25">
      <c r="A107" s="1075"/>
      <c r="B107" s="1077"/>
      <c r="C107" s="774" t="s">
        <v>633</v>
      </c>
      <c r="D107" s="775" t="s">
        <v>208</v>
      </c>
    </row>
    <row r="108" spans="1:4" thickBot="1" x14ac:dyDescent="0.25">
      <c r="A108" s="780" t="s">
        <v>364</v>
      </c>
      <c r="B108" s="774" t="s">
        <v>365</v>
      </c>
      <c r="C108" s="774" t="s">
        <v>56</v>
      </c>
      <c r="D108" s="775" t="s">
        <v>1043</v>
      </c>
    </row>
    <row r="109" spans="1:4" thickBot="1" x14ac:dyDescent="0.25">
      <c r="A109" s="780" t="s">
        <v>366</v>
      </c>
      <c r="B109" s="774" t="s">
        <v>367</v>
      </c>
      <c r="C109" s="774" t="s">
        <v>364</v>
      </c>
      <c r="D109" s="775" t="s">
        <v>365</v>
      </c>
    </row>
    <row r="110" spans="1:4" thickBot="1" x14ac:dyDescent="0.25">
      <c r="A110" s="780" t="s">
        <v>368</v>
      </c>
      <c r="B110" s="774" t="s">
        <v>369</v>
      </c>
      <c r="C110" s="774" t="s">
        <v>366</v>
      </c>
      <c r="D110" s="775" t="s">
        <v>367</v>
      </c>
    </row>
    <row r="111" spans="1:4" thickBot="1" x14ac:dyDescent="0.25">
      <c r="A111" s="780" t="s">
        <v>697</v>
      </c>
      <c r="B111" s="774" t="s">
        <v>372</v>
      </c>
      <c r="C111" s="774" t="s">
        <v>768</v>
      </c>
      <c r="D111" s="775" t="s">
        <v>371</v>
      </c>
    </row>
    <row r="112" spans="1:4" thickBot="1" x14ac:dyDescent="0.25">
      <c r="A112" s="780" t="s">
        <v>698</v>
      </c>
      <c r="B112" s="774" t="s">
        <v>373</v>
      </c>
      <c r="C112" s="774" t="s">
        <v>697</v>
      </c>
      <c r="D112" s="775" t="s">
        <v>372</v>
      </c>
    </row>
    <row r="113" spans="1:4" thickBot="1" x14ac:dyDescent="0.25">
      <c r="A113" s="780" t="s">
        <v>830</v>
      </c>
      <c r="B113" s="774" t="s">
        <v>832</v>
      </c>
      <c r="C113" s="774" t="s">
        <v>698</v>
      </c>
      <c r="D113" s="775" t="s">
        <v>373</v>
      </c>
    </row>
    <row r="114" spans="1:4" ht="26.25" thickBot="1" x14ac:dyDescent="0.25">
      <c r="A114" s="780" t="s">
        <v>835</v>
      </c>
      <c r="B114" s="774" t="s">
        <v>834</v>
      </c>
      <c r="C114" s="774" t="s">
        <v>57</v>
      </c>
      <c r="D114" s="775" t="s">
        <v>1036</v>
      </c>
    </row>
    <row r="115" spans="1:4" thickBot="1" x14ac:dyDescent="0.25">
      <c r="A115" s="780" t="s">
        <v>699</v>
      </c>
      <c r="B115" s="774" t="s">
        <v>769</v>
      </c>
      <c r="C115" s="774" t="s">
        <v>374</v>
      </c>
      <c r="D115" s="775" t="s">
        <v>375</v>
      </c>
    </row>
    <row r="116" spans="1:4" thickBot="1" x14ac:dyDescent="0.25">
      <c r="A116" s="780" t="s">
        <v>384</v>
      </c>
      <c r="B116" s="774" t="s">
        <v>385</v>
      </c>
      <c r="C116" s="774" t="s">
        <v>382</v>
      </c>
      <c r="D116" s="775" t="s">
        <v>383</v>
      </c>
    </row>
    <row r="117" spans="1:4" thickBot="1" x14ac:dyDescent="0.25">
      <c r="A117" s="780" t="s">
        <v>386</v>
      </c>
      <c r="B117" s="774" t="s">
        <v>387</v>
      </c>
      <c r="C117" s="774" t="s">
        <v>380</v>
      </c>
      <c r="D117" s="775" t="s">
        <v>381</v>
      </c>
    </row>
    <row r="118" spans="1:4" ht="26.25" thickBot="1" x14ac:dyDescent="0.25">
      <c r="A118" s="780" t="s">
        <v>703</v>
      </c>
      <c r="B118" s="774" t="s">
        <v>388</v>
      </c>
      <c r="C118" s="774" t="s">
        <v>380</v>
      </c>
      <c r="D118" s="775" t="s">
        <v>381</v>
      </c>
    </row>
    <row r="119" spans="1:4" thickBot="1" x14ac:dyDescent="0.25">
      <c r="A119" s="780" t="s">
        <v>389</v>
      </c>
      <c r="B119" s="774" t="s">
        <v>390</v>
      </c>
      <c r="C119" s="774" t="s">
        <v>380</v>
      </c>
      <c r="D119" s="775" t="s">
        <v>381</v>
      </c>
    </row>
    <row r="120" spans="1:4" ht="25.5" x14ac:dyDescent="0.2">
      <c r="A120" s="1074" t="s">
        <v>729</v>
      </c>
      <c r="B120" s="1076" t="s">
        <v>730</v>
      </c>
      <c r="C120" s="777" t="s">
        <v>770</v>
      </c>
      <c r="D120" s="778" t="s">
        <v>771</v>
      </c>
    </row>
    <row r="121" spans="1:4" thickBot="1" x14ac:dyDescent="0.25">
      <c r="A121" s="1075"/>
      <c r="B121" s="1077"/>
      <c r="C121" s="774" t="s">
        <v>389</v>
      </c>
      <c r="D121" s="775" t="s">
        <v>772</v>
      </c>
    </row>
    <row r="122" spans="1:4" ht="26.25" thickBot="1" x14ac:dyDescent="0.25">
      <c r="A122" s="780" t="s">
        <v>705</v>
      </c>
      <c r="B122" s="774" t="s">
        <v>415</v>
      </c>
      <c r="C122" s="774" t="s">
        <v>704</v>
      </c>
      <c r="D122" s="775" t="s">
        <v>414</v>
      </c>
    </row>
    <row r="123" spans="1:4" ht="26.25" thickBot="1" x14ac:dyDescent="0.25">
      <c r="A123" s="780" t="s">
        <v>392</v>
      </c>
      <c r="B123" s="774" t="s">
        <v>393</v>
      </c>
      <c r="C123" s="774" t="s">
        <v>706</v>
      </c>
      <c r="D123" s="783" t="s">
        <v>773</v>
      </c>
    </row>
    <row r="124" spans="1:4" thickBot="1" x14ac:dyDescent="0.25">
      <c r="A124" s="780" t="s">
        <v>400</v>
      </c>
      <c r="B124" s="774" t="s">
        <v>401</v>
      </c>
      <c r="C124" s="774" t="s">
        <v>126</v>
      </c>
      <c r="D124" s="783" t="s">
        <v>774</v>
      </c>
    </row>
    <row r="125" spans="1:4" thickBot="1" x14ac:dyDescent="0.25">
      <c r="A125" s="780" t="s">
        <v>402</v>
      </c>
      <c r="B125" s="774" t="s">
        <v>775</v>
      </c>
      <c r="C125" s="774" t="s">
        <v>400</v>
      </c>
      <c r="D125" s="775" t="s">
        <v>401</v>
      </c>
    </row>
    <row r="126" spans="1:4" thickBot="1" x14ac:dyDescent="0.25">
      <c r="A126" s="780" t="s">
        <v>404</v>
      </c>
      <c r="B126" s="774" t="s">
        <v>776</v>
      </c>
      <c r="C126" s="774" t="s">
        <v>402</v>
      </c>
      <c r="D126" s="775" t="s">
        <v>775</v>
      </c>
    </row>
    <row r="127" spans="1:4" ht="26.25" thickBot="1" x14ac:dyDescent="0.25">
      <c r="A127" s="780" t="s">
        <v>710</v>
      </c>
      <c r="B127" s="774" t="s">
        <v>406</v>
      </c>
      <c r="C127" s="774" t="s">
        <v>404</v>
      </c>
      <c r="D127" s="775" t="s">
        <v>776</v>
      </c>
    </row>
    <row r="128" spans="1:4" ht="26.25" thickBot="1" x14ac:dyDescent="0.25">
      <c r="A128" s="780" t="s">
        <v>711</v>
      </c>
      <c r="B128" s="774" t="s">
        <v>407</v>
      </c>
      <c r="C128" s="774" t="s">
        <v>710</v>
      </c>
      <c r="D128" s="775" t="s">
        <v>406</v>
      </c>
    </row>
    <row r="129" spans="1:4" thickBot="1" x14ac:dyDescent="0.25">
      <c r="A129" s="780" t="s">
        <v>410</v>
      </c>
      <c r="B129" s="774" t="s">
        <v>411</v>
      </c>
      <c r="C129" s="774" t="s">
        <v>408</v>
      </c>
      <c r="D129" s="775" t="s">
        <v>409</v>
      </c>
    </row>
    <row r="130" spans="1:4" thickBot="1" x14ac:dyDescent="0.25">
      <c r="A130" s="780" t="s">
        <v>420</v>
      </c>
      <c r="B130" s="774" t="s">
        <v>777</v>
      </c>
      <c r="C130" s="774" t="s">
        <v>418</v>
      </c>
      <c r="D130" s="775" t="s">
        <v>419</v>
      </c>
    </row>
    <row r="131" spans="1:4" thickBot="1" x14ac:dyDescent="0.25">
      <c r="A131" s="780" t="s">
        <v>422</v>
      </c>
      <c r="B131" s="774" t="s">
        <v>423</v>
      </c>
      <c r="C131" s="774" t="s">
        <v>420</v>
      </c>
      <c r="D131" s="775" t="s">
        <v>777</v>
      </c>
    </row>
    <row r="132" spans="1:4" thickBot="1" x14ac:dyDescent="0.25">
      <c r="A132" s="780" t="s">
        <v>424</v>
      </c>
      <c r="B132" s="774" t="s">
        <v>425</v>
      </c>
      <c r="C132" s="774" t="s">
        <v>422</v>
      </c>
      <c r="D132" s="775" t="s">
        <v>423</v>
      </c>
    </row>
    <row r="133" spans="1:4" thickBot="1" x14ac:dyDescent="0.25">
      <c r="A133" s="780" t="s">
        <v>426</v>
      </c>
      <c r="B133" s="774" t="s">
        <v>778</v>
      </c>
      <c r="C133" s="774" t="s">
        <v>424</v>
      </c>
      <c r="D133" s="775" t="s">
        <v>425</v>
      </c>
    </row>
    <row r="134" spans="1:4" thickBot="1" x14ac:dyDescent="0.25">
      <c r="A134" s="780" t="s">
        <v>428</v>
      </c>
      <c r="B134" s="774" t="s">
        <v>779</v>
      </c>
      <c r="C134" s="774" t="s">
        <v>156</v>
      </c>
      <c r="D134" s="775" t="s">
        <v>91</v>
      </c>
    </row>
    <row r="135" spans="1:4" ht="25.5" x14ac:dyDescent="0.2">
      <c r="A135" s="1074" t="s">
        <v>430</v>
      </c>
      <c r="B135" s="1076" t="s">
        <v>431</v>
      </c>
      <c r="C135" s="777" t="s">
        <v>780</v>
      </c>
      <c r="D135" s="778" t="s">
        <v>781</v>
      </c>
    </row>
    <row r="136" spans="1:4" thickBot="1" x14ac:dyDescent="0.25">
      <c r="A136" s="1075"/>
      <c r="B136" s="1077"/>
      <c r="C136" s="774" t="s">
        <v>461</v>
      </c>
      <c r="D136" s="775" t="s">
        <v>782</v>
      </c>
    </row>
    <row r="137" spans="1:4" thickBot="1" x14ac:dyDescent="0.25">
      <c r="A137" s="780" t="s">
        <v>438</v>
      </c>
      <c r="B137" s="774" t="s">
        <v>439</v>
      </c>
      <c r="C137" s="774" t="s">
        <v>459</v>
      </c>
      <c r="D137" s="775" t="s">
        <v>460</v>
      </c>
    </row>
    <row r="138" spans="1:4" thickBot="1" x14ac:dyDescent="0.25">
      <c r="A138" s="780" t="s">
        <v>440</v>
      </c>
      <c r="B138" s="774" t="s">
        <v>441</v>
      </c>
      <c r="C138" s="774" t="s">
        <v>438</v>
      </c>
      <c r="D138" s="775" t="s">
        <v>439</v>
      </c>
    </row>
    <row r="139" spans="1:4" thickBot="1" x14ac:dyDescent="0.25">
      <c r="A139" s="780" t="s">
        <v>442</v>
      </c>
      <c r="B139" s="774" t="s">
        <v>443</v>
      </c>
      <c r="C139" s="774" t="s">
        <v>440</v>
      </c>
      <c r="D139" s="775" t="s">
        <v>441</v>
      </c>
    </row>
    <row r="140" spans="1:4" thickBot="1" x14ac:dyDescent="0.25">
      <c r="A140" s="780" t="s">
        <v>444</v>
      </c>
      <c r="B140" s="774" t="s">
        <v>445</v>
      </c>
      <c r="C140" s="774" t="s">
        <v>442</v>
      </c>
      <c r="D140" s="775" t="s">
        <v>443</v>
      </c>
    </row>
    <row r="141" spans="1:4" thickBot="1" x14ac:dyDescent="0.25">
      <c r="A141" s="780" t="s">
        <v>449</v>
      </c>
      <c r="B141" s="774" t="s">
        <v>450</v>
      </c>
      <c r="C141" s="774" t="s">
        <v>447</v>
      </c>
      <c r="D141" s="775" t="s">
        <v>448</v>
      </c>
    </row>
    <row r="142" spans="1:4" thickBot="1" x14ac:dyDescent="0.25">
      <c r="A142" s="780" t="s">
        <v>451</v>
      </c>
      <c r="B142" s="774" t="s">
        <v>452</v>
      </c>
      <c r="C142" s="774" t="s">
        <v>449</v>
      </c>
      <c r="D142" s="775" t="s">
        <v>450</v>
      </c>
    </row>
    <row r="143" spans="1:4" thickBot="1" x14ac:dyDescent="0.25">
      <c r="A143" s="780" t="s">
        <v>453</v>
      </c>
      <c r="B143" s="774" t="s">
        <v>454</v>
      </c>
      <c r="C143" s="774" t="s">
        <v>451</v>
      </c>
      <c r="D143" s="775" t="s">
        <v>452</v>
      </c>
    </row>
    <row r="144" spans="1:4" thickBot="1" x14ac:dyDescent="0.25">
      <c r="A144" s="774" t="s">
        <v>455</v>
      </c>
      <c r="B144" s="775" t="s">
        <v>456</v>
      </c>
      <c r="C144" s="774" t="s">
        <v>459</v>
      </c>
      <c r="D144" s="775" t="s">
        <v>460</v>
      </c>
    </row>
    <row r="145" spans="1:4" thickBot="1" x14ac:dyDescent="0.25">
      <c r="A145" s="780" t="s">
        <v>457</v>
      </c>
      <c r="B145" s="774" t="s">
        <v>458</v>
      </c>
      <c r="C145" s="774" t="s">
        <v>455</v>
      </c>
      <c r="D145" s="775" t="s">
        <v>456</v>
      </c>
    </row>
    <row r="146" spans="1:4" thickBot="1" x14ac:dyDescent="0.25">
      <c r="A146" s="780" t="s">
        <v>463</v>
      </c>
      <c r="B146" s="774" t="s">
        <v>464</v>
      </c>
      <c r="C146" s="774" t="s">
        <v>57</v>
      </c>
      <c r="D146" s="775" t="s">
        <v>783</v>
      </c>
    </row>
    <row r="147" spans="1:4" thickBot="1" x14ac:dyDescent="0.25">
      <c r="A147" s="780" t="s">
        <v>479</v>
      </c>
      <c r="B147" s="774" t="s">
        <v>480</v>
      </c>
      <c r="C147" s="774" t="s">
        <v>477</v>
      </c>
      <c r="D147" s="775" t="s">
        <v>478</v>
      </c>
    </row>
    <row r="148" spans="1:4" thickBot="1" x14ac:dyDescent="0.25">
      <c r="A148" s="780" t="s">
        <v>481</v>
      </c>
      <c r="B148" s="774" t="s">
        <v>482</v>
      </c>
      <c r="C148" s="774" t="s">
        <v>479</v>
      </c>
      <c r="D148" s="775" t="s">
        <v>480</v>
      </c>
    </row>
    <row r="149" spans="1:4" thickBot="1" x14ac:dyDescent="0.25">
      <c r="A149" s="780" t="s">
        <v>483</v>
      </c>
      <c r="B149" s="774" t="s">
        <v>484</v>
      </c>
      <c r="C149" s="774" t="s">
        <v>481</v>
      </c>
      <c r="D149" s="775" t="s">
        <v>482</v>
      </c>
    </row>
    <row r="150" spans="1:4" thickBot="1" x14ac:dyDescent="0.25">
      <c r="A150" s="780" t="s">
        <v>487</v>
      </c>
      <c r="B150" s="774" t="s">
        <v>488</v>
      </c>
      <c r="C150" s="774" t="s">
        <v>485</v>
      </c>
      <c r="D150" s="775" t="s">
        <v>486</v>
      </c>
    </row>
    <row r="151" spans="1:4" thickBot="1" x14ac:dyDescent="0.25">
      <c r="A151" s="780" t="s">
        <v>489</v>
      </c>
      <c r="B151" s="774" t="s">
        <v>490</v>
      </c>
      <c r="C151" s="774" t="s">
        <v>487</v>
      </c>
      <c r="D151" s="775" t="s">
        <v>488</v>
      </c>
    </row>
    <row r="152" spans="1:4" thickBot="1" x14ac:dyDescent="0.25">
      <c r="A152" s="780" t="s">
        <v>493</v>
      </c>
      <c r="B152" s="774" t="s">
        <v>494</v>
      </c>
      <c r="C152" s="774" t="s">
        <v>491</v>
      </c>
      <c r="D152" s="775" t="s">
        <v>492</v>
      </c>
    </row>
    <row r="153" spans="1:4" thickBot="1" x14ac:dyDescent="0.25">
      <c r="A153" s="780" t="s">
        <v>495</v>
      </c>
      <c r="B153" s="774" t="s">
        <v>496</v>
      </c>
      <c r="C153" s="774" t="s">
        <v>493</v>
      </c>
      <c r="D153" s="775" t="s">
        <v>494</v>
      </c>
    </row>
    <row r="154" spans="1:4" thickBot="1" x14ac:dyDescent="0.25">
      <c r="A154" s="780" t="s">
        <v>497</v>
      </c>
      <c r="B154" s="774" t="s">
        <v>498</v>
      </c>
      <c r="C154" s="774" t="s">
        <v>516</v>
      </c>
      <c r="D154" s="775" t="s">
        <v>517</v>
      </c>
    </row>
    <row r="155" spans="1:4" thickBot="1" x14ac:dyDescent="0.25">
      <c r="A155" s="780" t="s">
        <v>499</v>
      </c>
      <c r="B155" s="774" t="s">
        <v>500</v>
      </c>
      <c r="C155" s="774" t="s">
        <v>497</v>
      </c>
      <c r="D155" s="775" t="s">
        <v>498</v>
      </c>
    </row>
    <row r="156" spans="1:4" thickBot="1" x14ac:dyDescent="0.25">
      <c r="A156" s="780" t="s">
        <v>501</v>
      </c>
      <c r="B156" s="774" t="s">
        <v>502</v>
      </c>
      <c r="C156" s="774" t="s">
        <v>499</v>
      </c>
      <c r="D156" s="775" t="s">
        <v>500</v>
      </c>
    </row>
    <row r="157" spans="1:4" thickBot="1" x14ac:dyDescent="0.25">
      <c r="A157" s="780" t="s">
        <v>503</v>
      </c>
      <c r="B157" s="774" t="s">
        <v>504</v>
      </c>
      <c r="C157" s="774" t="s">
        <v>501</v>
      </c>
      <c r="D157" s="775" t="s">
        <v>502</v>
      </c>
    </row>
    <row r="158" spans="1:4" thickBot="1" x14ac:dyDescent="0.25">
      <c r="A158" s="780" t="s">
        <v>505</v>
      </c>
      <c r="B158" s="774" t="s">
        <v>506</v>
      </c>
      <c r="C158" s="774" t="s">
        <v>503</v>
      </c>
      <c r="D158" s="775" t="s">
        <v>504</v>
      </c>
    </row>
    <row r="159" spans="1:4" thickBot="1" x14ac:dyDescent="0.25">
      <c r="A159" s="780" t="s">
        <v>510</v>
      </c>
      <c r="B159" s="774" t="s">
        <v>511</v>
      </c>
      <c r="C159" s="774" t="s">
        <v>507</v>
      </c>
      <c r="D159" s="775" t="s">
        <v>508</v>
      </c>
    </row>
    <row r="160" spans="1:4" thickBot="1" x14ac:dyDescent="0.25">
      <c r="A160" s="780" t="s">
        <v>512</v>
      </c>
      <c r="B160" s="774" t="s">
        <v>784</v>
      </c>
      <c r="C160" s="774" t="s">
        <v>510</v>
      </c>
      <c r="D160" s="775" t="s">
        <v>511</v>
      </c>
    </row>
    <row r="161" spans="1:4" thickBot="1" x14ac:dyDescent="0.25">
      <c r="A161" s="780" t="s">
        <v>514</v>
      </c>
      <c r="B161" s="774" t="s">
        <v>785</v>
      </c>
      <c r="C161" s="774" t="s">
        <v>512</v>
      </c>
      <c r="D161" s="775" t="s">
        <v>784</v>
      </c>
    </row>
    <row r="162" spans="1:4" thickBot="1" x14ac:dyDescent="0.25">
      <c r="A162" s="780" t="s">
        <v>522</v>
      </c>
      <c r="B162" s="774" t="s">
        <v>523</v>
      </c>
      <c r="C162" s="774" t="s">
        <v>520</v>
      </c>
      <c r="D162" s="775" t="s">
        <v>521</v>
      </c>
    </row>
    <row r="163" spans="1:4" thickBot="1" x14ac:dyDescent="0.25">
      <c r="A163" s="780" t="s">
        <v>526</v>
      </c>
      <c r="B163" s="774" t="s">
        <v>786</v>
      </c>
      <c r="C163" s="774" t="s">
        <v>524</v>
      </c>
      <c r="D163" s="775" t="s">
        <v>787</v>
      </c>
    </row>
  </sheetData>
  <sheetProtection selectLockedCells="1" selectUnlockedCells="1"/>
  <protectedRanges>
    <protectedRange sqref="D52" name="Tartomány1_2_1_1_1"/>
  </protectedRanges>
  <mergeCells count="17">
    <mergeCell ref="A5:A6"/>
    <mergeCell ref="B5:B6"/>
    <mergeCell ref="C27:C29"/>
    <mergeCell ref="D27:D29"/>
    <mergeCell ref="A1:D1"/>
    <mergeCell ref="A2:D2"/>
    <mergeCell ref="A3:A4"/>
    <mergeCell ref="B3:B4"/>
    <mergeCell ref="C3:D3"/>
    <mergeCell ref="A135:A136"/>
    <mergeCell ref="B135:B136"/>
    <mergeCell ref="A101:A102"/>
    <mergeCell ref="B101:B102"/>
    <mergeCell ref="A105:A107"/>
    <mergeCell ref="B105:B107"/>
    <mergeCell ref="A120:A121"/>
    <mergeCell ref="B120:B12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2"/>
  <sheetViews>
    <sheetView topLeftCell="A38" zoomScale="55" zoomScaleNormal="55" workbookViewId="0">
      <selection activeCell="P51" sqref="P51"/>
    </sheetView>
  </sheetViews>
  <sheetFormatPr defaultRowHeight="15.75" x14ac:dyDescent="0.25"/>
  <cols>
    <col min="1" max="1" width="17.1640625" style="296" customWidth="1"/>
    <col min="2" max="2" width="7.1640625" style="297" customWidth="1"/>
    <col min="3" max="3" width="69.5" style="297" customWidth="1"/>
    <col min="4" max="4" width="9.33203125" customWidth="1"/>
    <col min="7" max="7" width="9.33203125" customWidth="1"/>
    <col min="11" max="11" width="9.33203125" customWidth="1"/>
    <col min="18" max="18" width="11.1640625" bestFit="1" customWidth="1"/>
    <col min="28" max="28" width="10.83203125" bestFit="1" customWidth="1"/>
    <col min="32" max="32" width="60.6640625" bestFit="1" customWidth="1"/>
    <col min="33" max="33" width="31.1640625" bestFit="1" customWidth="1"/>
  </cols>
  <sheetData>
    <row r="1" spans="1:33" ht="23.25" x14ac:dyDescent="0.2">
      <c r="A1" s="949" t="s">
        <v>14</v>
      </c>
      <c r="B1" s="949"/>
      <c r="C1" s="949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8"/>
      <c r="U1" s="1028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23.25" x14ac:dyDescent="0.2">
      <c r="A3" s="950" t="s">
        <v>276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3" ht="23.25" x14ac:dyDescent="0.2">
      <c r="A4" s="950" t="s">
        <v>806</v>
      </c>
      <c r="B4" s="950"/>
      <c r="C4" s="950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30"/>
      <c r="U4" s="1030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24" thickBot="1" x14ac:dyDescent="0.25">
      <c r="A5" s="949" t="s">
        <v>24</v>
      </c>
      <c r="B5" s="949"/>
      <c r="C5" s="949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8"/>
      <c r="U5" s="1028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ht="14.25" customHeight="1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ht="12.75" customHeight="1" x14ac:dyDescent="0.2">
      <c r="A7" s="1032"/>
      <c r="B7" s="1035"/>
      <c r="C7" s="1038"/>
      <c r="D7" s="1024" t="s">
        <v>270</v>
      </c>
      <c r="E7" s="1024"/>
      <c r="F7" s="1024"/>
      <c r="G7" s="1025"/>
      <c r="H7" s="1024" t="s">
        <v>271</v>
      </c>
      <c r="I7" s="1024"/>
      <c r="J7" s="1024"/>
      <c r="K7" s="1026"/>
      <c r="L7" s="1024" t="s">
        <v>272</v>
      </c>
      <c r="M7" s="1024"/>
      <c r="N7" s="1024"/>
      <c r="O7" s="1025"/>
      <c r="P7" s="1024" t="s">
        <v>273</v>
      </c>
      <c r="Q7" s="1024"/>
      <c r="R7" s="1024"/>
      <c r="S7" s="1025"/>
      <c r="T7" s="1024" t="s">
        <v>274</v>
      </c>
      <c r="U7" s="1024"/>
      <c r="V7" s="1024"/>
      <c r="W7" s="1025"/>
      <c r="X7" s="1024" t="s">
        <v>275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ht="12.75" customHeight="1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6" t="s">
        <v>185</v>
      </c>
      <c r="AB8" s="193"/>
      <c r="AC8" s="193"/>
      <c r="AD8" s="1012" t="s">
        <v>9</v>
      </c>
      <c r="AE8" s="1014" t="s">
        <v>152</v>
      </c>
      <c r="AF8" s="983"/>
      <c r="AG8" s="948"/>
    </row>
    <row r="9" spans="1:33" ht="58.5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7"/>
      <c r="AB9" s="161" t="s">
        <v>212</v>
      </c>
      <c r="AC9" s="161" t="s">
        <v>212</v>
      </c>
      <c r="AD9" s="1013"/>
      <c r="AE9" s="1015"/>
      <c r="AF9" s="983"/>
      <c r="AG9" s="948"/>
    </row>
    <row r="10" spans="1:33" ht="18" thickBot="1" x14ac:dyDescent="0.35">
      <c r="A10" s="162"/>
      <c r="B10" s="163"/>
      <c r="C10" s="164" t="s">
        <v>187</v>
      </c>
      <c r="D10" s="639">
        <f>SZAK!D45</f>
        <v>16</v>
      </c>
      <c r="E10" s="639">
        <f>SZAK!E45</f>
        <v>30</v>
      </c>
      <c r="F10" s="639">
        <f>SZAK!F45</f>
        <v>8</v>
      </c>
      <c r="G10" s="640" t="s">
        <v>19</v>
      </c>
      <c r="H10" s="639">
        <f>SZAK!H45</f>
        <v>24</v>
      </c>
      <c r="I10" s="639">
        <f>SZAK!I45</f>
        <v>20</v>
      </c>
      <c r="J10" s="639">
        <f>SZAK!J45</f>
        <v>8</v>
      </c>
      <c r="K10" s="640" t="s">
        <v>19</v>
      </c>
      <c r="L10" s="639">
        <f>SZAK!L45</f>
        <v>28</v>
      </c>
      <c r="M10" s="639">
        <f>SZAK!M45</f>
        <v>16</v>
      </c>
      <c r="N10" s="639">
        <f>SZAK!N45</f>
        <v>9</v>
      </c>
      <c r="O10" s="640" t="s">
        <v>19</v>
      </c>
      <c r="P10" s="639">
        <f>SZAK!P45</f>
        <v>12</v>
      </c>
      <c r="Q10" s="639">
        <f>SZAK!Q45</f>
        <v>32</v>
      </c>
      <c r="R10" s="639">
        <f>SZAK!R45</f>
        <v>9</v>
      </c>
      <c r="S10" s="639" t="s">
        <v>19</v>
      </c>
      <c r="T10" s="639">
        <f>SZAK!T45</f>
        <v>28</v>
      </c>
      <c r="U10" s="639">
        <f>SZAK!U45</f>
        <v>24</v>
      </c>
      <c r="V10" s="639">
        <f>SZAK!V45</f>
        <v>15</v>
      </c>
      <c r="W10" s="639" t="s">
        <v>19</v>
      </c>
      <c r="X10" s="639">
        <f>SZAK!X45</f>
        <v>34</v>
      </c>
      <c r="Y10" s="639">
        <f>SZAK!Y45</f>
        <v>14</v>
      </c>
      <c r="Z10" s="639">
        <f>SZAK!Z45</f>
        <v>16</v>
      </c>
      <c r="AA10" s="641" t="s">
        <v>19</v>
      </c>
      <c r="AB10" s="642">
        <f>SUM(D10,H10,L10,P10,T10,X10)</f>
        <v>142</v>
      </c>
      <c r="AC10" s="642">
        <f>SUM(E10,I10,M10,Q10,U10,Y10)</f>
        <v>136</v>
      </c>
      <c r="AD10" s="642">
        <f>SUM(F10,J10,N10,R10,V10,Z10)</f>
        <v>65</v>
      </c>
      <c r="AE10" s="643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174"/>
      <c r="T11" s="170"/>
      <c r="U11" s="170"/>
      <c r="V11" s="171"/>
      <c r="W11" s="175"/>
      <c r="X11" s="170"/>
      <c r="Y11" s="170"/>
      <c r="Z11" s="171"/>
      <c r="AA11" s="176"/>
      <c r="AB11" s="194"/>
      <c r="AC11" s="194"/>
      <c r="AD11" s="194"/>
      <c r="AE11" s="195"/>
      <c r="AF11" s="478"/>
      <c r="AG11" s="478"/>
    </row>
    <row r="12" spans="1:33" x14ac:dyDescent="0.25">
      <c r="A12" s="32" t="s">
        <v>59</v>
      </c>
      <c r="B12" s="30" t="s">
        <v>1</v>
      </c>
      <c r="C12" s="34" t="s">
        <v>60</v>
      </c>
      <c r="D12" s="68"/>
      <c r="E12" s="68" t="str">
        <f t="shared" ref="E12" si="0">IF(D12*15=0,"",D12*15)</f>
        <v/>
      </c>
      <c r="F12" s="70"/>
      <c r="G12" s="72"/>
      <c r="H12" s="205" t="str">
        <f>IF(G12*15=0,"",G12*15)</f>
        <v/>
      </c>
      <c r="I12" s="68"/>
      <c r="J12" s="70"/>
      <c r="K12" s="177"/>
      <c r="L12" s="313"/>
      <c r="M12" s="313" t="str">
        <f t="shared" ref="M12" si="1">IF(L12*15=0,"",L12*15)</f>
        <v/>
      </c>
      <c r="N12" s="314"/>
      <c r="O12" s="318"/>
      <c r="P12" s="319"/>
      <c r="Q12" s="315"/>
      <c r="R12" s="836"/>
      <c r="S12" s="318"/>
      <c r="T12" s="331">
        <v>10</v>
      </c>
      <c r="U12" s="313"/>
      <c r="V12" s="332">
        <v>2</v>
      </c>
      <c r="W12" s="300" t="s">
        <v>1</v>
      </c>
      <c r="X12" s="331"/>
      <c r="Y12" s="313"/>
      <c r="Z12" s="332"/>
      <c r="AA12" s="344"/>
      <c r="AB12" s="205">
        <f>SUM(D12,H12,L12,P12,T12,X12)</f>
        <v>10</v>
      </c>
      <c r="AC12" s="68">
        <f>SUM(E12,I12,M12,Q12,U12,Y12)</f>
        <v>0</v>
      </c>
      <c r="AD12" s="74">
        <f>SUM(F12,J12,N12,R12,V12,Z12)</f>
        <v>2</v>
      </c>
      <c r="AE12" s="75">
        <f>SUM(AB12:AC12)</f>
        <v>10</v>
      </c>
      <c r="AF12" s="474" t="s">
        <v>575</v>
      </c>
      <c r="AG12" s="475" t="s">
        <v>582</v>
      </c>
    </row>
    <row r="13" spans="1:33" x14ac:dyDescent="0.25">
      <c r="A13" s="830" t="s">
        <v>1026</v>
      </c>
      <c r="B13" s="668" t="s">
        <v>1</v>
      </c>
      <c r="C13" s="832" t="s">
        <v>1048</v>
      </c>
      <c r="D13" s="615"/>
      <c r="E13" s="616">
        <v>24</v>
      </c>
      <c r="F13" s="669">
        <v>4</v>
      </c>
      <c r="G13" s="674" t="s">
        <v>157</v>
      </c>
      <c r="H13" s="615" t="s">
        <v>154</v>
      </c>
      <c r="I13" s="616" t="s">
        <v>154</v>
      </c>
      <c r="J13" s="617"/>
      <c r="K13" s="619"/>
      <c r="L13" s="615"/>
      <c r="M13" s="616"/>
      <c r="N13" s="617"/>
      <c r="O13" s="619"/>
      <c r="P13" s="615" t="s">
        <v>154</v>
      </c>
      <c r="Q13" s="616" t="s">
        <v>154</v>
      </c>
      <c r="R13" s="617"/>
      <c r="S13" s="618"/>
      <c r="T13" s="616" t="s">
        <v>154</v>
      </c>
      <c r="U13" s="616" t="s">
        <v>154</v>
      </c>
      <c r="V13" s="617"/>
      <c r="W13" s="619"/>
      <c r="X13" s="615" t="s">
        <v>154</v>
      </c>
      <c r="Y13" s="616" t="s">
        <v>154</v>
      </c>
      <c r="Z13" s="617"/>
      <c r="AA13" s="619"/>
      <c r="AB13" s="615">
        <f t="shared" ref="AB13:AC13" si="2">SUM(D13,H13,L13,P13,T13,X13)</f>
        <v>0</v>
      </c>
      <c r="AC13" s="616">
        <f t="shared" si="2"/>
        <v>24</v>
      </c>
      <c r="AD13" s="615">
        <f t="shared" ref="AD13" si="3">IF(J13+F13+N13+R13+V13+Z13=0,"",J13+F13+N13+R13+V13+Z13)</f>
        <v>4</v>
      </c>
      <c r="AE13" s="75">
        <f t="shared" ref="AE13" si="4">SUM(AB13,AC13)</f>
        <v>24</v>
      </c>
      <c r="AF13" s="474" t="s">
        <v>546</v>
      </c>
      <c r="AG13" s="475" t="s">
        <v>547</v>
      </c>
    </row>
    <row r="14" spans="1:33" x14ac:dyDescent="0.25">
      <c r="A14" s="831" t="s">
        <v>1027</v>
      </c>
      <c r="B14" s="608" t="s">
        <v>1</v>
      </c>
      <c r="C14" s="833" t="s">
        <v>846</v>
      </c>
      <c r="D14" s="621"/>
      <c r="E14" s="621"/>
      <c r="F14" s="673"/>
      <c r="G14" s="182"/>
      <c r="H14" s="679"/>
      <c r="I14" s="621"/>
      <c r="J14" s="622"/>
      <c r="K14" s="433"/>
      <c r="L14" s="679"/>
      <c r="M14" s="621"/>
      <c r="N14" s="622"/>
      <c r="O14" s="433"/>
      <c r="P14" s="679"/>
      <c r="Q14" s="621"/>
      <c r="R14" s="622"/>
      <c r="S14" s="433"/>
      <c r="T14" s="679"/>
      <c r="U14" s="621"/>
      <c r="V14" s="622"/>
      <c r="W14" s="433"/>
      <c r="X14" s="679"/>
      <c r="Y14" s="621">
        <v>8</v>
      </c>
      <c r="Z14" s="622">
        <v>1</v>
      </c>
      <c r="AA14" s="433" t="s">
        <v>157</v>
      </c>
      <c r="AB14" s="679">
        <v>0</v>
      </c>
      <c r="AC14" s="621">
        <v>8</v>
      </c>
      <c r="AD14" s="621">
        <v>1</v>
      </c>
      <c r="AE14" s="677">
        <v>8</v>
      </c>
      <c r="AF14" s="474" t="s">
        <v>546</v>
      </c>
      <c r="AG14" s="606"/>
    </row>
    <row r="15" spans="1:33" x14ac:dyDescent="0.25">
      <c r="A15" s="831" t="s">
        <v>1028</v>
      </c>
      <c r="B15" s="608" t="s">
        <v>1</v>
      </c>
      <c r="C15" s="833" t="s">
        <v>847</v>
      </c>
      <c r="D15" s="621"/>
      <c r="E15" s="621"/>
      <c r="F15" s="673"/>
      <c r="G15" s="182"/>
      <c r="H15" s="679"/>
      <c r="I15" s="621"/>
      <c r="J15" s="622"/>
      <c r="K15" s="433"/>
      <c r="L15" s="679"/>
      <c r="M15" s="621"/>
      <c r="N15" s="622"/>
      <c r="O15" s="433"/>
      <c r="P15" s="679"/>
      <c r="Q15" s="621"/>
      <c r="R15" s="622"/>
      <c r="S15" s="433"/>
      <c r="T15" s="679"/>
      <c r="U15" s="621"/>
      <c r="V15" s="622"/>
      <c r="W15" s="433"/>
      <c r="X15" s="679"/>
      <c r="Y15" s="621">
        <v>8</v>
      </c>
      <c r="Z15" s="622">
        <v>1</v>
      </c>
      <c r="AA15" s="433" t="s">
        <v>157</v>
      </c>
      <c r="AB15" s="679">
        <v>0</v>
      </c>
      <c r="AC15" s="621">
        <v>10</v>
      </c>
      <c r="AD15" s="621">
        <v>1</v>
      </c>
      <c r="AE15" s="677">
        <v>10</v>
      </c>
      <c r="AF15" s="605" t="s">
        <v>546</v>
      </c>
      <c r="AG15" s="606" t="s">
        <v>645</v>
      </c>
    </row>
    <row r="16" spans="1:33" x14ac:dyDescent="0.25">
      <c r="A16" s="670" t="s">
        <v>724</v>
      </c>
      <c r="B16" s="671" t="s">
        <v>1</v>
      </c>
      <c r="C16" s="672" t="s">
        <v>215</v>
      </c>
      <c r="D16" s="128"/>
      <c r="E16" s="128"/>
      <c r="F16" s="343"/>
      <c r="G16" s="346"/>
      <c r="H16" s="341"/>
      <c r="I16" s="128"/>
      <c r="J16" s="325"/>
      <c r="K16" s="675"/>
      <c r="L16" s="128"/>
      <c r="M16" s="128"/>
      <c r="N16" s="343"/>
      <c r="O16" s="346"/>
      <c r="P16" s="676">
        <v>4</v>
      </c>
      <c r="Q16" s="184"/>
      <c r="R16" s="185">
        <v>1</v>
      </c>
      <c r="S16" s="681" t="s">
        <v>157</v>
      </c>
      <c r="T16" s="680"/>
      <c r="U16" s="666"/>
      <c r="V16" s="325"/>
      <c r="W16" s="330"/>
      <c r="X16" s="341"/>
      <c r="Y16" s="128"/>
      <c r="Z16" s="343"/>
      <c r="AA16" s="346"/>
      <c r="AB16" s="341">
        <f t="shared" ref="AB16:AB58" si="5">SUM(D16,H16,L16,P16,T16,X16)</f>
        <v>4</v>
      </c>
      <c r="AC16" s="128">
        <f t="shared" ref="AC16:AC58" si="6">SUM(E16,I16,M16,Q16,U16,Y16)</f>
        <v>0</v>
      </c>
      <c r="AD16" s="264">
        <f t="shared" ref="AD16:AD58" si="7">SUM(F16,J16,N16,R16,V16,Z16)</f>
        <v>1</v>
      </c>
      <c r="AE16" s="75">
        <f t="shared" ref="AE16:AE58" si="8">SUM(AB16:AC16)</f>
        <v>4</v>
      </c>
      <c r="AF16" s="474" t="s">
        <v>564</v>
      </c>
      <c r="AG16" s="475" t="s">
        <v>647</v>
      </c>
    </row>
    <row r="17" spans="1:33" x14ac:dyDescent="0.25">
      <c r="A17" s="32" t="s">
        <v>725</v>
      </c>
      <c r="B17" s="30" t="s">
        <v>1</v>
      </c>
      <c r="C17" s="270" t="s">
        <v>216</v>
      </c>
      <c r="D17" s="68"/>
      <c r="E17" s="68"/>
      <c r="F17" s="70"/>
      <c r="G17" s="72"/>
      <c r="H17" s="205"/>
      <c r="I17" s="68"/>
      <c r="J17" s="70"/>
      <c r="K17" s="177"/>
      <c r="L17" s="68"/>
      <c r="M17" s="68"/>
      <c r="N17" s="299"/>
      <c r="O17" s="300"/>
      <c r="P17" s="308"/>
      <c r="Q17" s="298"/>
      <c r="R17" s="70"/>
      <c r="S17" s="72"/>
      <c r="T17" s="304">
        <v>4</v>
      </c>
      <c r="U17" s="178"/>
      <c r="V17" s="299">
        <v>1</v>
      </c>
      <c r="W17" s="300" t="s">
        <v>157</v>
      </c>
      <c r="X17" s="205"/>
      <c r="Y17" s="68"/>
      <c r="Z17" s="70"/>
      <c r="AA17" s="72"/>
      <c r="AB17" s="205">
        <f t="shared" si="5"/>
        <v>4</v>
      </c>
      <c r="AC17" s="68">
        <f t="shared" si="6"/>
        <v>0</v>
      </c>
      <c r="AD17" s="74">
        <f t="shared" si="7"/>
        <v>1</v>
      </c>
      <c r="AE17" s="75">
        <f t="shared" si="8"/>
        <v>4</v>
      </c>
      <c r="AF17" s="474" t="s">
        <v>564</v>
      </c>
      <c r="AG17" s="475" t="s">
        <v>647</v>
      </c>
    </row>
    <row r="18" spans="1:33" x14ac:dyDescent="0.25">
      <c r="A18" s="32" t="s">
        <v>654</v>
      </c>
      <c r="B18" s="30" t="s">
        <v>1</v>
      </c>
      <c r="C18" s="271" t="s">
        <v>217</v>
      </c>
      <c r="D18" s="178"/>
      <c r="E18" s="178"/>
      <c r="F18" s="299"/>
      <c r="G18" s="300"/>
      <c r="H18" s="205"/>
      <c r="I18" s="68"/>
      <c r="J18" s="70"/>
      <c r="K18" s="177"/>
      <c r="L18" s="68"/>
      <c r="M18" s="68"/>
      <c r="N18" s="70"/>
      <c r="O18" s="72"/>
      <c r="P18" s="304"/>
      <c r="Q18" s="178"/>
      <c r="R18" s="299"/>
      <c r="S18" s="300"/>
      <c r="T18" s="304"/>
      <c r="U18" s="178">
        <v>8</v>
      </c>
      <c r="V18" s="299">
        <v>2</v>
      </c>
      <c r="W18" s="300" t="s">
        <v>136</v>
      </c>
      <c r="X18" s="205"/>
      <c r="Y18" s="68"/>
      <c r="Z18" s="70"/>
      <c r="AA18" s="72"/>
      <c r="AB18" s="205">
        <f t="shared" si="5"/>
        <v>0</v>
      </c>
      <c r="AC18" s="68">
        <f t="shared" si="6"/>
        <v>8</v>
      </c>
      <c r="AD18" s="74">
        <f t="shared" si="7"/>
        <v>2</v>
      </c>
      <c r="AE18" s="75">
        <f t="shared" si="8"/>
        <v>8</v>
      </c>
      <c r="AF18" s="474" t="s">
        <v>546</v>
      </c>
      <c r="AG18" s="475" t="s">
        <v>684</v>
      </c>
    </row>
    <row r="19" spans="1:33" x14ac:dyDescent="0.25">
      <c r="A19" s="32" t="s">
        <v>655</v>
      </c>
      <c r="B19" s="30" t="s">
        <v>1</v>
      </c>
      <c r="C19" s="271" t="s">
        <v>218</v>
      </c>
      <c r="D19" s="178"/>
      <c r="E19" s="178"/>
      <c r="F19" s="299"/>
      <c r="G19" s="300"/>
      <c r="H19" s="205"/>
      <c r="I19" s="68"/>
      <c r="J19" s="70"/>
      <c r="K19" s="177"/>
      <c r="L19" s="298"/>
      <c r="M19" s="68"/>
      <c r="N19" s="70"/>
      <c r="O19" s="72"/>
      <c r="P19" s="320"/>
      <c r="Q19" s="316"/>
      <c r="R19" s="322"/>
      <c r="S19" s="327"/>
      <c r="T19" s="304"/>
      <c r="U19" s="178">
        <v>8</v>
      </c>
      <c r="V19" s="299">
        <v>3</v>
      </c>
      <c r="W19" s="300" t="s">
        <v>136</v>
      </c>
      <c r="X19" s="205"/>
      <c r="Y19" s="68"/>
      <c r="Z19" s="70"/>
      <c r="AA19" s="72"/>
      <c r="AB19" s="205">
        <f t="shared" si="5"/>
        <v>0</v>
      </c>
      <c r="AC19" s="68">
        <f t="shared" si="6"/>
        <v>8</v>
      </c>
      <c r="AD19" s="74">
        <f t="shared" si="7"/>
        <v>3</v>
      </c>
      <c r="AE19" s="75">
        <f t="shared" si="8"/>
        <v>8</v>
      </c>
      <c r="AF19" s="474" t="s">
        <v>546</v>
      </c>
      <c r="AG19" s="475" t="s">
        <v>645</v>
      </c>
    </row>
    <row r="20" spans="1:33" x14ac:dyDescent="0.25">
      <c r="A20" s="32" t="s">
        <v>656</v>
      </c>
      <c r="B20" s="30" t="s">
        <v>1</v>
      </c>
      <c r="C20" s="834" t="s">
        <v>219</v>
      </c>
      <c r="D20" s="298"/>
      <c r="E20" s="298"/>
      <c r="F20" s="70"/>
      <c r="G20" s="306"/>
      <c r="H20" s="205"/>
      <c r="I20" s="68"/>
      <c r="J20" s="70"/>
      <c r="K20" s="177"/>
      <c r="L20" s="178">
        <v>12</v>
      </c>
      <c r="M20" s="178"/>
      <c r="N20" s="299">
        <v>2</v>
      </c>
      <c r="O20" s="300" t="s">
        <v>1</v>
      </c>
      <c r="P20" s="321"/>
      <c r="Q20" s="317"/>
      <c r="R20" s="323"/>
      <c r="S20" s="328"/>
      <c r="T20" s="308"/>
      <c r="U20" s="298"/>
      <c r="V20" s="80"/>
      <c r="W20" s="335"/>
      <c r="X20" s="339"/>
      <c r="Y20" s="121"/>
      <c r="Z20" s="342"/>
      <c r="AA20" s="335"/>
      <c r="AB20" s="205">
        <f t="shared" si="5"/>
        <v>12</v>
      </c>
      <c r="AC20" s="68">
        <f t="shared" si="6"/>
        <v>0</v>
      </c>
      <c r="AD20" s="74">
        <f t="shared" si="7"/>
        <v>2</v>
      </c>
      <c r="AE20" s="75">
        <f t="shared" si="8"/>
        <v>12</v>
      </c>
      <c r="AF20" s="474" t="s">
        <v>577</v>
      </c>
      <c r="AG20" s="475" t="s">
        <v>853</v>
      </c>
    </row>
    <row r="21" spans="1:33" x14ac:dyDescent="0.25">
      <c r="A21" s="32" t="s">
        <v>657</v>
      </c>
      <c r="B21" s="30" t="s">
        <v>1</v>
      </c>
      <c r="C21" s="834" t="s">
        <v>220</v>
      </c>
      <c r="D21" s="298"/>
      <c r="E21" s="298"/>
      <c r="F21" s="70"/>
      <c r="G21" s="72"/>
      <c r="H21" s="205"/>
      <c r="I21" s="68"/>
      <c r="J21" s="70"/>
      <c r="K21" s="177"/>
      <c r="L21" s="178"/>
      <c r="M21" s="178"/>
      <c r="N21" s="299"/>
      <c r="O21" s="300"/>
      <c r="P21" s="308">
        <v>12</v>
      </c>
      <c r="Q21" s="298"/>
      <c r="R21" s="326">
        <v>2</v>
      </c>
      <c r="S21" s="329" t="s">
        <v>1</v>
      </c>
      <c r="T21" s="308"/>
      <c r="U21" s="298"/>
      <c r="V21" s="324"/>
      <c r="W21" s="329"/>
      <c r="X21" s="340"/>
      <c r="Y21" s="786"/>
      <c r="Z21" s="323"/>
      <c r="AA21" s="345"/>
      <c r="AB21" s="205">
        <f t="shared" si="5"/>
        <v>12</v>
      </c>
      <c r="AC21" s="68">
        <f t="shared" si="6"/>
        <v>0</v>
      </c>
      <c r="AD21" s="74">
        <f t="shared" si="7"/>
        <v>2</v>
      </c>
      <c r="AE21" s="75">
        <f t="shared" si="8"/>
        <v>12</v>
      </c>
      <c r="AF21" s="474" t="s">
        <v>577</v>
      </c>
      <c r="AG21" s="475" t="s">
        <v>853</v>
      </c>
    </row>
    <row r="22" spans="1:33" x14ac:dyDescent="0.25">
      <c r="A22" s="28" t="s">
        <v>221</v>
      </c>
      <c r="B22" s="30" t="s">
        <v>1</v>
      </c>
      <c r="C22" s="272" t="s">
        <v>222</v>
      </c>
      <c r="D22" s="298"/>
      <c r="E22" s="298"/>
      <c r="F22" s="70"/>
      <c r="G22" s="72"/>
      <c r="H22" s="308"/>
      <c r="I22" s="298"/>
      <c r="J22" s="70"/>
      <c r="K22" s="177"/>
      <c r="L22" s="298"/>
      <c r="M22" s="298"/>
      <c r="N22" s="70"/>
      <c r="O22" s="72"/>
      <c r="P22" s="676">
        <v>6</v>
      </c>
      <c r="Q22" s="184"/>
      <c r="R22" s="325">
        <v>1</v>
      </c>
      <c r="S22" s="330" t="s">
        <v>136</v>
      </c>
      <c r="T22" s="308"/>
      <c r="U22" s="298"/>
      <c r="V22" s="80"/>
      <c r="W22" s="336"/>
      <c r="X22" s="341"/>
      <c r="Y22" s="128"/>
      <c r="Z22" s="343"/>
      <c r="AA22" s="346"/>
      <c r="AB22" s="205">
        <f t="shared" si="5"/>
        <v>6</v>
      </c>
      <c r="AC22" s="68">
        <f t="shared" si="6"/>
        <v>0</v>
      </c>
      <c r="AD22" s="74">
        <f t="shared" si="7"/>
        <v>1</v>
      </c>
      <c r="AE22" s="75">
        <f t="shared" si="8"/>
        <v>6</v>
      </c>
      <c r="AF22" s="474" t="s">
        <v>583</v>
      </c>
      <c r="AG22" s="792" t="s">
        <v>854</v>
      </c>
    </row>
    <row r="23" spans="1:33" x14ac:dyDescent="0.25">
      <c r="A23" s="28" t="s">
        <v>223</v>
      </c>
      <c r="B23" s="30" t="s">
        <v>1</v>
      </c>
      <c r="C23" s="273" t="s">
        <v>224</v>
      </c>
      <c r="D23" s="298"/>
      <c r="E23" s="298" t="str">
        <f t="shared" ref="E23:E27" si="9">IF(D23*15=0,"",D23*15)</f>
        <v/>
      </c>
      <c r="F23" s="301"/>
      <c r="G23" s="302"/>
      <c r="H23" s="304" t="str">
        <f t="shared" ref="H23:H27" si="10">IF(G23*15=0,"",G23*15)</f>
        <v/>
      </c>
      <c r="I23" s="178">
        <v>8</v>
      </c>
      <c r="J23" s="299">
        <v>2</v>
      </c>
      <c r="K23" s="310" t="s">
        <v>157</v>
      </c>
      <c r="L23" s="298"/>
      <c r="M23" s="298" t="str">
        <f t="shared" ref="M23:M28" si="11">IF(L23*15=0,"",L23*15)</f>
        <v/>
      </c>
      <c r="N23" s="301"/>
      <c r="O23" s="302"/>
      <c r="P23" s="308" t="str">
        <f t="shared" ref="P23:P28" si="12">IF(O23*15=0,"",O23*15)</f>
        <v/>
      </c>
      <c r="Q23" s="298"/>
      <c r="R23" s="301"/>
      <c r="S23" s="302"/>
      <c r="T23" s="308" t="str">
        <f t="shared" ref="T23:U27" si="13">IF(S23*15=0,"",S23*15)</f>
        <v/>
      </c>
      <c r="U23" s="298"/>
      <c r="V23" s="333"/>
      <c r="W23" s="337"/>
      <c r="X23" s="308" t="str">
        <f t="shared" ref="X23:Y27" si="14">IF(W23*15=0,"",W23*15)</f>
        <v/>
      </c>
      <c r="Y23" s="68"/>
      <c r="Z23" s="301"/>
      <c r="AA23" s="302"/>
      <c r="AB23" s="205">
        <f t="shared" si="5"/>
        <v>0</v>
      </c>
      <c r="AC23" s="68">
        <f t="shared" si="6"/>
        <v>8</v>
      </c>
      <c r="AD23" s="74">
        <f t="shared" si="7"/>
        <v>2</v>
      </c>
      <c r="AE23" s="75">
        <f t="shared" si="8"/>
        <v>8</v>
      </c>
      <c r="AF23" s="474" t="s">
        <v>552</v>
      </c>
      <c r="AG23" s="475" t="s">
        <v>685</v>
      </c>
    </row>
    <row r="24" spans="1:33" x14ac:dyDescent="0.25">
      <c r="A24" s="28" t="s">
        <v>658</v>
      </c>
      <c r="B24" s="30" t="s">
        <v>1</v>
      </c>
      <c r="C24" s="273" t="s">
        <v>225</v>
      </c>
      <c r="D24" s="298"/>
      <c r="E24" s="298" t="str">
        <f t="shared" si="9"/>
        <v/>
      </c>
      <c r="F24" s="301"/>
      <c r="G24" s="302"/>
      <c r="H24" s="308" t="str">
        <f t="shared" si="10"/>
        <v/>
      </c>
      <c r="I24" s="298"/>
      <c r="J24" s="301"/>
      <c r="K24" s="311"/>
      <c r="L24" s="178" t="str">
        <f t="shared" ref="L24:L27" si="15">IF(K24*15=0,"",K24*15)</f>
        <v/>
      </c>
      <c r="M24" s="178">
        <v>8</v>
      </c>
      <c r="N24" s="299">
        <v>2</v>
      </c>
      <c r="O24" s="300" t="s">
        <v>157</v>
      </c>
      <c r="P24" s="308"/>
      <c r="Q24" s="298" t="str">
        <f t="shared" ref="Q24" si="16">IF(P24*15=0,"",P24*15)</f>
        <v/>
      </c>
      <c r="R24" s="301"/>
      <c r="S24" s="302"/>
      <c r="T24" s="308" t="str">
        <f t="shared" si="13"/>
        <v/>
      </c>
      <c r="U24" s="298"/>
      <c r="V24" s="333"/>
      <c r="W24" s="337"/>
      <c r="X24" s="308" t="str">
        <f t="shared" si="14"/>
        <v/>
      </c>
      <c r="Y24" s="68"/>
      <c r="Z24" s="301"/>
      <c r="AA24" s="302"/>
      <c r="AB24" s="205">
        <f t="shared" si="5"/>
        <v>0</v>
      </c>
      <c r="AC24" s="68">
        <f t="shared" si="6"/>
        <v>8</v>
      </c>
      <c r="AD24" s="74">
        <f t="shared" si="7"/>
        <v>2</v>
      </c>
      <c r="AE24" s="75">
        <f t="shared" si="8"/>
        <v>8</v>
      </c>
      <c r="AF24" s="474" t="s">
        <v>552</v>
      </c>
      <c r="AG24" s="475" t="s">
        <v>686</v>
      </c>
    </row>
    <row r="25" spans="1:33" x14ac:dyDescent="0.25">
      <c r="A25" s="28" t="s">
        <v>226</v>
      </c>
      <c r="B25" s="30" t="s">
        <v>1</v>
      </c>
      <c r="C25" s="273" t="s">
        <v>227</v>
      </c>
      <c r="D25" s="298"/>
      <c r="E25" s="298" t="str">
        <f t="shared" si="9"/>
        <v/>
      </c>
      <c r="F25" s="301"/>
      <c r="G25" s="302"/>
      <c r="H25" s="308" t="str">
        <f t="shared" si="10"/>
        <v/>
      </c>
      <c r="I25" s="298"/>
      <c r="J25" s="301"/>
      <c r="K25" s="311"/>
      <c r="L25" s="298" t="str">
        <f t="shared" si="15"/>
        <v/>
      </c>
      <c r="M25" s="298"/>
      <c r="N25" s="301"/>
      <c r="O25" s="302"/>
      <c r="P25" s="304" t="str">
        <f t="shared" si="12"/>
        <v/>
      </c>
      <c r="Q25" s="178">
        <v>8</v>
      </c>
      <c r="R25" s="299">
        <v>2</v>
      </c>
      <c r="S25" s="300" t="s">
        <v>157</v>
      </c>
      <c r="T25" s="308"/>
      <c r="U25" s="298" t="str">
        <f t="shared" si="13"/>
        <v/>
      </c>
      <c r="V25" s="333"/>
      <c r="W25" s="337"/>
      <c r="X25" s="308" t="str">
        <f t="shared" si="14"/>
        <v/>
      </c>
      <c r="Y25" s="68"/>
      <c r="Z25" s="301"/>
      <c r="AA25" s="302"/>
      <c r="AB25" s="205">
        <f t="shared" si="5"/>
        <v>0</v>
      </c>
      <c r="AC25" s="68">
        <f t="shared" si="6"/>
        <v>8</v>
      </c>
      <c r="AD25" s="74">
        <f t="shared" si="7"/>
        <v>2</v>
      </c>
      <c r="AE25" s="75">
        <f t="shared" si="8"/>
        <v>8</v>
      </c>
      <c r="AF25" s="474" t="s">
        <v>552</v>
      </c>
      <c r="AG25" s="475" t="s">
        <v>687</v>
      </c>
    </row>
    <row r="26" spans="1:33" x14ac:dyDescent="0.25">
      <c r="A26" s="28" t="s">
        <v>228</v>
      </c>
      <c r="B26" s="30" t="s">
        <v>1</v>
      </c>
      <c r="C26" s="273" t="s">
        <v>229</v>
      </c>
      <c r="D26" s="298"/>
      <c r="E26" s="298" t="str">
        <f>IF(D26*15=0,"",D26*15)</f>
        <v/>
      </c>
      <c r="F26" s="301"/>
      <c r="G26" s="302"/>
      <c r="H26" s="308" t="str">
        <f t="shared" si="10"/>
        <v/>
      </c>
      <c r="I26" s="298"/>
      <c r="J26" s="301"/>
      <c r="K26" s="311"/>
      <c r="L26" s="298" t="str">
        <f t="shared" si="15"/>
        <v/>
      </c>
      <c r="M26" s="298"/>
      <c r="N26" s="301"/>
      <c r="O26" s="302"/>
      <c r="P26" s="308" t="str">
        <f t="shared" si="12"/>
        <v/>
      </c>
      <c r="Q26" s="298"/>
      <c r="R26" s="301"/>
      <c r="S26" s="302"/>
      <c r="T26" s="304" t="str">
        <f t="shared" si="13"/>
        <v/>
      </c>
      <c r="U26" s="178">
        <v>8</v>
      </c>
      <c r="V26" s="334">
        <v>2</v>
      </c>
      <c r="W26" s="338" t="s">
        <v>157</v>
      </c>
      <c r="X26" s="308"/>
      <c r="Y26" s="298" t="str">
        <f t="shared" si="14"/>
        <v/>
      </c>
      <c r="Z26" s="301"/>
      <c r="AA26" s="302"/>
      <c r="AB26" s="205">
        <f t="shared" si="5"/>
        <v>0</v>
      </c>
      <c r="AC26" s="68">
        <f t="shared" si="6"/>
        <v>8</v>
      </c>
      <c r="AD26" s="74">
        <f t="shared" si="7"/>
        <v>2</v>
      </c>
      <c r="AE26" s="75">
        <f t="shared" si="8"/>
        <v>8</v>
      </c>
      <c r="AF26" s="474" t="s">
        <v>552</v>
      </c>
      <c r="AG26" s="475" t="s">
        <v>688</v>
      </c>
    </row>
    <row r="27" spans="1:33" x14ac:dyDescent="0.25">
      <c r="A27" s="28" t="s">
        <v>230</v>
      </c>
      <c r="B27" s="30" t="s">
        <v>1</v>
      </c>
      <c r="C27" s="274" t="s">
        <v>231</v>
      </c>
      <c r="D27" s="298"/>
      <c r="E27" s="298" t="str">
        <f t="shared" si="9"/>
        <v/>
      </c>
      <c r="F27" s="301"/>
      <c r="G27" s="302"/>
      <c r="H27" s="308" t="str">
        <f t="shared" si="10"/>
        <v/>
      </c>
      <c r="I27" s="298"/>
      <c r="J27" s="301"/>
      <c r="K27" s="311"/>
      <c r="L27" s="298" t="str">
        <f t="shared" si="15"/>
        <v/>
      </c>
      <c r="M27" s="298"/>
      <c r="N27" s="301"/>
      <c r="O27" s="302"/>
      <c r="P27" s="308" t="str">
        <f t="shared" si="12"/>
        <v/>
      </c>
      <c r="Q27" s="298"/>
      <c r="R27" s="301"/>
      <c r="S27" s="302"/>
      <c r="T27" s="308" t="str">
        <f t="shared" si="13"/>
        <v/>
      </c>
      <c r="U27" s="298"/>
      <c r="V27" s="333"/>
      <c r="W27" s="337"/>
      <c r="X27" s="304" t="str">
        <f t="shared" si="14"/>
        <v/>
      </c>
      <c r="Y27" s="178">
        <v>12</v>
      </c>
      <c r="Z27" s="299">
        <v>2</v>
      </c>
      <c r="AA27" s="300" t="s">
        <v>157</v>
      </c>
      <c r="AB27" s="205">
        <f t="shared" si="5"/>
        <v>0</v>
      </c>
      <c r="AC27" s="68">
        <f t="shared" si="6"/>
        <v>12</v>
      </c>
      <c r="AD27" s="74">
        <f t="shared" si="7"/>
        <v>2</v>
      </c>
      <c r="AE27" s="75">
        <f t="shared" si="8"/>
        <v>12</v>
      </c>
      <c r="AF27" s="474" t="s">
        <v>552</v>
      </c>
      <c r="AG27" s="475" t="s">
        <v>689</v>
      </c>
    </row>
    <row r="28" spans="1:33" x14ac:dyDescent="0.25">
      <c r="A28" s="32" t="s">
        <v>232</v>
      </c>
      <c r="B28" s="30" t="s">
        <v>1</v>
      </c>
      <c r="C28" s="272" t="s">
        <v>233</v>
      </c>
      <c r="D28" s="298"/>
      <c r="E28" s="298"/>
      <c r="F28" s="303"/>
      <c r="G28" s="72"/>
      <c r="H28" s="304">
        <v>10</v>
      </c>
      <c r="I28" s="178"/>
      <c r="J28" s="67">
        <v>3</v>
      </c>
      <c r="K28" s="312" t="s">
        <v>136</v>
      </c>
      <c r="L28" s="298"/>
      <c r="M28" s="298" t="str">
        <f t="shared" si="11"/>
        <v/>
      </c>
      <c r="N28" s="70"/>
      <c r="O28" s="72"/>
      <c r="P28" s="308" t="str">
        <f t="shared" si="12"/>
        <v/>
      </c>
      <c r="Q28" s="298"/>
      <c r="R28" s="70"/>
      <c r="S28" s="72"/>
      <c r="T28" s="308"/>
      <c r="U28" s="298"/>
      <c r="V28" s="299"/>
      <c r="W28" s="300"/>
      <c r="X28" s="308"/>
      <c r="Y28" s="298"/>
      <c r="Z28" s="70"/>
      <c r="AA28" s="72"/>
      <c r="AB28" s="205">
        <f t="shared" si="5"/>
        <v>10</v>
      </c>
      <c r="AC28" s="68">
        <f t="shared" si="6"/>
        <v>0</v>
      </c>
      <c r="AD28" s="74">
        <f t="shared" si="7"/>
        <v>3</v>
      </c>
      <c r="AE28" s="75">
        <f t="shared" si="8"/>
        <v>10</v>
      </c>
      <c r="AF28" s="474" t="s">
        <v>855</v>
      </c>
      <c r="AG28" s="839" t="s">
        <v>856</v>
      </c>
    </row>
    <row r="29" spans="1:33" x14ac:dyDescent="0.25">
      <c r="A29" s="32" t="s">
        <v>659</v>
      </c>
      <c r="B29" s="30" t="s">
        <v>117</v>
      </c>
      <c r="C29" s="275" t="s">
        <v>234</v>
      </c>
      <c r="D29" s="298"/>
      <c r="E29" s="298"/>
      <c r="F29" s="70"/>
      <c r="G29" s="72"/>
      <c r="H29" s="308"/>
      <c r="I29" s="298"/>
      <c r="J29" s="70"/>
      <c r="K29" s="177"/>
      <c r="L29" s="178"/>
      <c r="M29" s="178"/>
      <c r="N29" s="67"/>
      <c r="O29" s="69"/>
      <c r="P29" s="308"/>
      <c r="Q29" s="298"/>
      <c r="R29" s="70"/>
      <c r="S29" s="72"/>
      <c r="T29" s="308">
        <v>12</v>
      </c>
      <c r="U29" s="298">
        <v>8</v>
      </c>
      <c r="V29" s="837">
        <v>3</v>
      </c>
      <c r="W29" s="838" t="s">
        <v>191</v>
      </c>
      <c r="X29" s="308"/>
      <c r="Y29" s="298"/>
      <c r="Z29" s="70"/>
      <c r="AA29" s="72"/>
      <c r="AB29" s="205">
        <f t="shared" si="5"/>
        <v>12</v>
      </c>
      <c r="AC29" s="68">
        <f t="shared" si="6"/>
        <v>8</v>
      </c>
      <c r="AD29" s="74">
        <f t="shared" si="7"/>
        <v>3</v>
      </c>
      <c r="AE29" s="75">
        <f t="shared" si="8"/>
        <v>20</v>
      </c>
      <c r="AF29" s="475" t="s">
        <v>572</v>
      </c>
      <c r="AG29" s="475" t="s">
        <v>589</v>
      </c>
    </row>
    <row r="30" spans="1:33" x14ac:dyDescent="0.25">
      <c r="A30" s="32" t="s">
        <v>660</v>
      </c>
      <c r="B30" s="30" t="s">
        <v>117</v>
      </c>
      <c r="C30" s="271" t="s">
        <v>235</v>
      </c>
      <c r="D30" s="298"/>
      <c r="E30" s="298"/>
      <c r="F30" s="70"/>
      <c r="G30" s="72"/>
      <c r="H30" s="308"/>
      <c r="I30" s="298"/>
      <c r="J30" s="70"/>
      <c r="K30" s="177"/>
      <c r="L30" s="298"/>
      <c r="M30" s="298"/>
      <c r="N30" s="70"/>
      <c r="O30" s="72"/>
      <c r="P30" s="304"/>
      <c r="Q30" s="178"/>
      <c r="R30" s="67"/>
      <c r="S30" s="69"/>
      <c r="T30" s="308"/>
      <c r="U30" s="298"/>
      <c r="V30" s="80"/>
      <c r="W30" s="306"/>
      <c r="X30" s="308">
        <v>8</v>
      </c>
      <c r="Y30" s="298">
        <v>4</v>
      </c>
      <c r="Z30" s="70">
        <v>3</v>
      </c>
      <c r="AA30" s="72" t="s">
        <v>191</v>
      </c>
      <c r="AB30" s="205">
        <f t="shared" si="5"/>
        <v>8</v>
      </c>
      <c r="AC30" s="68">
        <f t="shared" si="6"/>
        <v>4</v>
      </c>
      <c r="AD30" s="74">
        <f t="shared" si="7"/>
        <v>3</v>
      </c>
      <c r="AE30" s="75">
        <f t="shared" si="8"/>
        <v>12</v>
      </c>
      <c r="AF30" s="475" t="s">
        <v>572</v>
      </c>
      <c r="AG30" s="475" t="s">
        <v>589</v>
      </c>
    </row>
    <row r="31" spans="1:33" x14ac:dyDescent="0.25">
      <c r="A31" s="32" t="s">
        <v>661</v>
      </c>
      <c r="B31" s="30" t="s">
        <v>117</v>
      </c>
      <c r="C31" s="835" t="s">
        <v>236</v>
      </c>
      <c r="D31" s="178">
        <v>4</v>
      </c>
      <c r="E31" s="178">
        <v>4</v>
      </c>
      <c r="F31" s="67">
        <v>3</v>
      </c>
      <c r="G31" s="69" t="s">
        <v>191</v>
      </c>
      <c r="H31" s="308"/>
      <c r="I31" s="298"/>
      <c r="J31" s="67"/>
      <c r="K31" s="312"/>
      <c r="L31" s="298"/>
      <c r="M31" s="298"/>
      <c r="N31" s="70"/>
      <c r="O31" s="72"/>
      <c r="P31" s="308"/>
      <c r="Q31" s="298"/>
      <c r="R31" s="70"/>
      <c r="S31" s="72"/>
      <c r="T31" s="308"/>
      <c r="U31" s="298"/>
      <c r="V31" s="80"/>
      <c r="W31" s="306"/>
      <c r="X31" s="308"/>
      <c r="Y31" s="298"/>
      <c r="Z31" s="70"/>
      <c r="AA31" s="72"/>
      <c r="AB31" s="205">
        <f t="shared" si="5"/>
        <v>4</v>
      </c>
      <c r="AC31" s="68">
        <f t="shared" si="6"/>
        <v>4</v>
      </c>
      <c r="AD31" s="74">
        <f t="shared" si="7"/>
        <v>3</v>
      </c>
      <c r="AE31" s="75">
        <f t="shared" si="8"/>
        <v>8</v>
      </c>
      <c r="AF31" s="475" t="s">
        <v>572</v>
      </c>
      <c r="AG31" s="475" t="s">
        <v>726</v>
      </c>
    </row>
    <row r="32" spans="1:33" x14ac:dyDescent="0.25">
      <c r="A32" s="32" t="s">
        <v>662</v>
      </c>
      <c r="B32" s="30" t="s">
        <v>117</v>
      </c>
      <c r="C32" s="835" t="s">
        <v>237</v>
      </c>
      <c r="D32" s="298"/>
      <c r="E32" s="298"/>
      <c r="F32" s="70"/>
      <c r="G32" s="306"/>
      <c r="H32" s="304">
        <v>8</v>
      </c>
      <c r="I32" s="178"/>
      <c r="J32" s="67">
        <v>3</v>
      </c>
      <c r="K32" s="312" t="s">
        <v>191</v>
      </c>
      <c r="L32" s="298"/>
      <c r="M32" s="298"/>
      <c r="N32" s="67"/>
      <c r="O32" s="69"/>
      <c r="P32" s="308"/>
      <c r="Q32" s="298"/>
      <c r="R32" s="70"/>
      <c r="S32" s="72"/>
      <c r="T32" s="308"/>
      <c r="U32" s="298"/>
      <c r="V32" s="80"/>
      <c r="W32" s="306"/>
      <c r="X32" s="308"/>
      <c r="Y32" s="298"/>
      <c r="Z32" s="70"/>
      <c r="AA32" s="72"/>
      <c r="AB32" s="205">
        <f t="shared" si="5"/>
        <v>8</v>
      </c>
      <c r="AC32" s="68">
        <f t="shared" si="6"/>
        <v>0</v>
      </c>
      <c r="AD32" s="74">
        <f t="shared" si="7"/>
        <v>3</v>
      </c>
      <c r="AE32" s="75">
        <f t="shared" si="8"/>
        <v>8</v>
      </c>
      <c r="AF32" s="475" t="s">
        <v>572</v>
      </c>
      <c r="AG32" s="475" t="s">
        <v>726</v>
      </c>
    </row>
    <row r="33" spans="1:33" x14ac:dyDescent="0.25">
      <c r="A33" s="32" t="s">
        <v>663</v>
      </c>
      <c r="B33" s="30" t="s">
        <v>117</v>
      </c>
      <c r="C33" s="272" t="s">
        <v>238</v>
      </c>
      <c r="D33" s="298"/>
      <c r="E33" s="298"/>
      <c r="F33" s="70"/>
      <c r="G33" s="72"/>
      <c r="H33" s="308"/>
      <c r="I33" s="298"/>
      <c r="J33" s="70"/>
      <c r="K33" s="177"/>
      <c r="L33" s="298"/>
      <c r="M33" s="298"/>
      <c r="N33" s="70"/>
      <c r="O33" s="72"/>
      <c r="P33" s="308"/>
      <c r="Q33" s="298"/>
      <c r="R33" s="70"/>
      <c r="S33" s="72"/>
      <c r="T33" s="308"/>
      <c r="U33" s="298"/>
      <c r="V33" s="80"/>
      <c r="W33" s="306"/>
      <c r="X33" s="304">
        <v>8</v>
      </c>
      <c r="Y33" s="178"/>
      <c r="Z33" s="299">
        <v>1</v>
      </c>
      <c r="AA33" s="300" t="s">
        <v>201</v>
      </c>
      <c r="AB33" s="205">
        <f t="shared" si="5"/>
        <v>8</v>
      </c>
      <c r="AC33" s="68">
        <f t="shared" si="6"/>
        <v>0</v>
      </c>
      <c r="AD33" s="74">
        <f t="shared" si="7"/>
        <v>1</v>
      </c>
      <c r="AE33" s="75">
        <f t="shared" si="8"/>
        <v>8</v>
      </c>
      <c r="AF33" s="475" t="s">
        <v>585</v>
      </c>
      <c r="AG33" s="475" t="s">
        <v>586</v>
      </c>
    </row>
    <row r="34" spans="1:33" x14ac:dyDescent="0.25">
      <c r="A34" s="32" t="s">
        <v>859</v>
      </c>
      <c r="B34" s="30" t="s">
        <v>117</v>
      </c>
      <c r="C34" s="272" t="s">
        <v>239</v>
      </c>
      <c r="D34" s="178">
        <v>8</v>
      </c>
      <c r="E34" s="178">
        <v>8</v>
      </c>
      <c r="F34" s="299">
        <v>3</v>
      </c>
      <c r="G34" s="300" t="s">
        <v>201</v>
      </c>
      <c r="H34" s="308"/>
      <c r="I34" s="298"/>
      <c r="J34" s="70"/>
      <c r="K34" s="177"/>
      <c r="L34" s="298"/>
      <c r="M34" s="298"/>
      <c r="N34" s="70"/>
      <c r="O34" s="72"/>
      <c r="P34" s="308"/>
      <c r="Q34" s="298"/>
      <c r="R34" s="70"/>
      <c r="S34" s="72"/>
      <c r="T34" s="304"/>
      <c r="U34" s="178"/>
      <c r="V34" s="299"/>
      <c r="W34" s="300"/>
      <c r="X34" s="308"/>
      <c r="Y34" s="298"/>
      <c r="Z34" s="70"/>
      <c r="AA34" s="72"/>
      <c r="AB34" s="205">
        <f t="shared" si="5"/>
        <v>8</v>
      </c>
      <c r="AC34" s="68">
        <f t="shared" si="6"/>
        <v>8</v>
      </c>
      <c r="AD34" s="74">
        <f t="shared" si="7"/>
        <v>3</v>
      </c>
      <c r="AE34" s="75">
        <f t="shared" si="8"/>
        <v>16</v>
      </c>
      <c r="AF34" s="652" t="s">
        <v>807</v>
      </c>
      <c r="AG34" s="475" t="s">
        <v>690</v>
      </c>
    </row>
    <row r="35" spans="1:33" x14ac:dyDescent="0.25">
      <c r="A35" s="32" t="s">
        <v>240</v>
      </c>
      <c r="B35" s="30" t="s">
        <v>117</v>
      </c>
      <c r="C35" s="271" t="s">
        <v>241</v>
      </c>
      <c r="D35" s="298"/>
      <c r="E35" s="298"/>
      <c r="F35" s="70"/>
      <c r="G35" s="72"/>
      <c r="H35" s="308"/>
      <c r="I35" s="298"/>
      <c r="J35" s="70"/>
      <c r="K35" s="177"/>
      <c r="L35" s="298"/>
      <c r="M35" s="298"/>
      <c r="N35" s="70"/>
      <c r="O35" s="72"/>
      <c r="P35" s="304">
        <v>10</v>
      </c>
      <c r="Q35" s="178"/>
      <c r="R35" s="67">
        <v>2</v>
      </c>
      <c r="S35" s="69" t="s">
        <v>191</v>
      </c>
      <c r="T35" s="308"/>
      <c r="U35" s="298"/>
      <c r="V35" s="299"/>
      <c r="W35" s="300"/>
      <c r="X35" s="308"/>
      <c r="Y35" s="298"/>
      <c r="Z35" s="70"/>
      <c r="AA35" s="72"/>
      <c r="AB35" s="205">
        <f t="shared" si="5"/>
        <v>10</v>
      </c>
      <c r="AC35" s="68">
        <f t="shared" si="6"/>
        <v>0</v>
      </c>
      <c r="AD35" s="74">
        <f t="shared" si="7"/>
        <v>2</v>
      </c>
      <c r="AE35" s="75">
        <f t="shared" si="8"/>
        <v>10</v>
      </c>
      <c r="AF35" s="475" t="s">
        <v>572</v>
      </c>
      <c r="AG35" s="475" t="s">
        <v>587</v>
      </c>
    </row>
    <row r="36" spans="1:33" x14ac:dyDescent="0.25">
      <c r="A36" s="32" t="s">
        <v>242</v>
      </c>
      <c r="B36" s="30" t="s">
        <v>117</v>
      </c>
      <c r="C36" s="271" t="s">
        <v>243</v>
      </c>
      <c r="D36" s="298"/>
      <c r="E36" s="298"/>
      <c r="F36" s="70"/>
      <c r="G36" s="306"/>
      <c r="H36" s="308"/>
      <c r="I36" s="298"/>
      <c r="J36" s="70"/>
      <c r="K36" s="177"/>
      <c r="L36" s="298"/>
      <c r="M36" s="298"/>
      <c r="N36" s="70"/>
      <c r="O36" s="72"/>
      <c r="P36" s="308" t="str">
        <f t="shared" ref="P36:P40" si="17">IF(O36*15=0,"",O36*15)</f>
        <v/>
      </c>
      <c r="Q36" s="298"/>
      <c r="R36" s="70"/>
      <c r="S36" s="72"/>
      <c r="T36" s="304">
        <v>6</v>
      </c>
      <c r="U36" s="178"/>
      <c r="V36" s="299">
        <v>1</v>
      </c>
      <c r="W36" s="300" t="s">
        <v>201</v>
      </c>
      <c r="X36" s="308"/>
      <c r="Y36" s="298"/>
      <c r="Z36" s="70"/>
      <c r="AA36" s="72"/>
      <c r="AB36" s="205">
        <f t="shared" si="5"/>
        <v>6</v>
      </c>
      <c r="AC36" s="68">
        <f t="shared" si="6"/>
        <v>0</v>
      </c>
      <c r="AD36" s="74">
        <f t="shared" si="7"/>
        <v>1</v>
      </c>
      <c r="AE36" s="75">
        <f t="shared" si="8"/>
        <v>6</v>
      </c>
      <c r="AF36" s="475" t="s">
        <v>572</v>
      </c>
      <c r="AG36" s="475" t="s">
        <v>587</v>
      </c>
    </row>
    <row r="37" spans="1:33" x14ac:dyDescent="0.25">
      <c r="A37" s="32" t="s">
        <v>664</v>
      </c>
      <c r="B37" s="30" t="s">
        <v>117</v>
      </c>
      <c r="C37" s="272" t="s">
        <v>244</v>
      </c>
      <c r="D37" s="298"/>
      <c r="E37" s="298"/>
      <c r="F37" s="70"/>
      <c r="G37" s="72"/>
      <c r="H37" s="308"/>
      <c r="I37" s="298"/>
      <c r="J37" s="70"/>
      <c r="K37" s="177"/>
      <c r="L37" s="178">
        <v>10</v>
      </c>
      <c r="M37" s="178">
        <v>6</v>
      </c>
      <c r="N37" s="299">
        <v>3</v>
      </c>
      <c r="O37" s="300" t="s">
        <v>191</v>
      </c>
      <c r="P37" s="308"/>
      <c r="Q37" s="298" t="str">
        <f t="shared" ref="Q37" si="18">IF(P37*15=0,"",P37*15)</f>
        <v/>
      </c>
      <c r="R37" s="301"/>
      <c r="S37" s="302"/>
      <c r="T37" s="308" t="str">
        <f t="shared" ref="T37:U40" si="19">IF(S37*15=0,"",S37*15)</f>
        <v/>
      </c>
      <c r="U37" s="298"/>
      <c r="V37" s="301"/>
      <c r="W37" s="302"/>
      <c r="X37" s="308" t="str">
        <f t="shared" ref="X37:Y39" si="20">IF(W37*15=0,"",W37*15)</f>
        <v/>
      </c>
      <c r="Y37" s="298"/>
      <c r="Z37" s="301"/>
      <c r="AA37" s="300"/>
      <c r="AB37" s="205">
        <f t="shared" si="5"/>
        <v>10</v>
      </c>
      <c r="AC37" s="68">
        <f t="shared" si="6"/>
        <v>6</v>
      </c>
      <c r="AD37" s="74">
        <f t="shared" si="7"/>
        <v>3</v>
      </c>
      <c r="AE37" s="75">
        <f t="shared" si="8"/>
        <v>16</v>
      </c>
      <c r="AF37" s="475" t="s">
        <v>572</v>
      </c>
      <c r="AG37" s="475" t="s">
        <v>588</v>
      </c>
    </row>
    <row r="38" spans="1:33" x14ac:dyDescent="0.25">
      <c r="A38" s="32" t="s">
        <v>665</v>
      </c>
      <c r="B38" s="30" t="s">
        <v>117</v>
      </c>
      <c r="C38" s="272" t="s">
        <v>245</v>
      </c>
      <c r="D38" s="298"/>
      <c r="E38" s="298"/>
      <c r="F38" s="70"/>
      <c r="G38" s="72"/>
      <c r="H38" s="308"/>
      <c r="I38" s="298"/>
      <c r="J38" s="70"/>
      <c r="K38" s="177"/>
      <c r="L38" s="298" t="str">
        <f t="shared" ref="L38:L40" si="21">IF(K38*15=0,"",K38*15)</f>
        <v/>
      </c>
      <c r="M38" s="298"/>
      <c r="N38" s="301"/>
      <c r="O38" s="302"/>
      <c r="P38" s="304">
        <v>8</v>
      </c>
      <c r="Q38" s="178">
        <v>8</v>
      </c>
      <c r="R38" s="299">
        <v>3</v>
      </c>
      <c r="S38" s="300" t="s">
        <v>191</v>
      </c>
      <c r="T38" s="308"/>
      <c r="U38" s="298" t="str">
        <f t="shared" si="19"/>
        <v/>
      </c>
      <c r="V38" s="301"/>
      <c r="W38" s="302"/>
      <c r="X38" s="308" t="str">
        <f t="shared" si="20"/>
        <v/>
      </c>
      <c r="Y38" s="298"/>
      <c r="Z38" s="301"/>
      <c r="AA38" s="300"/>
      <c r="AB38" s="205">
        <f t="shared" si="5"/>
        <v>8</v>
      </c>
      <c r="AC38" s="68">
        <f t="shared" si="6"/>
        <v>8</v>
      </c>
      <c r="AD38" s="74">
        <f t="shared" si="7"/>
        <v>3</v>
      </c>
      <c r="AE38" s="75">
        <f t="shared" si="8"/>
        <v>16</v>
      </c>
      <c r="AF38" s="475" t="s">
        <v>572</v>
      </c>
      <c r="AG38" s="475" t="s">
        <v>588</v>
      </c>
    </row>
    <row r="39" spans="1:33" x14ac:dyDescent="0.25">
      <c r="A39" s="32" t="s">
        <v>666</v>
      </c>
      <c r="B39" s="30" t="s">
        <v>117</v>
      </c>
      <c r="C39" s="276" t="s">
        <v>246</v>
      </c>
      <c r="D39" s="298"/>
      <c r="E39" s="298"/>
      <c r="F39" s="70"/>
      <c r="G39" s="72"/>
      <c r="H39" s="308"/>
      <c r="I39" s="298"/>
      <c r="J39" s="70"/>
      <c r="K39" s="177"/>
      <c r="L39" s="298" t="str">
        <f t="shared" si="21"/>
        <v/>
      </c>
      <c r="M39" s="298"/>
      <c r="N39" s="301"/>
      <c r="O39" s="302"/>
      <c r="P39" s="308" t="str">
        <f t="shared" si="17"/>
        <v/>
      </c>
      <c r="Q39" s="298"/>
      <c r="R39" s="301"/>
      <c r="S39" s="302"/>
      <c r="T39" s="304">
        <v>8</v>
      </c>
      <c r="U39" s="178">
        <v>8</v>
      </c>
      <c r="V39" s="299">
        <v>3</v>
      </c>
      <c r="W39" s="300" t="s">
        <v>191</v>
      </c>
      <c r="X39" s="308"/>
      <c r="Y39" s="298" t="str">
        <f t="shared" si="20"/>
        <v/>
      </c>
      <c r="Z39" s="301"/>
      <c r="AA39" s="300"/>
      <c r="AB39" s="205">
        <f t="shared" si="5"/>
        <v>8</v>
      </c>
      <c r="AC39" s="68">
        <f t="shared" si="6"/>
        <v>8</v>
      </c>
      <c r="AD39" s="74">
        <f t="shared" si="7"/>
        <v>3</v>
      </c>
      <c r="AE39" s="75">
        <f t="shared" si="8"/>
        <v>16</v>
      </c>
      <c r="AF39" s="475" t="s">
        <v>572</v>
      </c>
      <c r="AG39" s="792" t="s">
        <v>857</v>
      </c>
    </row>
    <row r="40" spans="1:33" x14ac:dyDescent="0.25">
      <c r="A40" s="32" t="s">
        <v>667</v>
      </c>
      <c r="B40" s="30" t="s">
        <v>117</v>
      </c>
      <c r="C40" s="276" t="s">
        <v>247</v>
      </c>
      <c r="D40" s="298"/>
      <c r="E40" s="298"/>
      <c r="F40" s="70"/>
      <c r="G40" s="72"/>
      <c r="H40" s="308"/>
      <c r="I40" s="298"/>
      <c r="J40" s="70"/>
      <c r="K40" s="177"/>
      <c r="L40" s="298" t="str">
        <f t="shared" si="21"/>
        <v/>
      </c>
      <c r="M40" s="298"/>
      <c r="N40" s="301"/>
      <c r="O40" s="302"/>
      <c r="P40" s="308" t="str">
        <f t="shared" si="17"/>
        <v/>
      </c>
      <c r="Q40" s="298"/>
      <c r="R40" s="301"/>
      <c r="S40" s="302"/>
      <c r="T40" s="308" t="str">
        <f t="shared" si="19"/>
        <v/>
      </c>
      <c r="U40" s="298"/>
      <c r="V40" s="301"/>
      <c r="W40" s="302"/>
      <c r="X40" s="304">
        <v>10</v>
      </c>
      <c r="Y40" s="178">
        <v>10</v>
      </c>
      <c r="Z40" s="299">
        <v>3</v>
      </c>
      <c r="AA40" s="300" t="s">
        <v>191</v>
      </c>
      <c r="AB40" s="205">
        <f t="shared" si="5"/>
        <v>10</v>
      </c>
      <c r="AC40" s="68">
        <f t="shared" si="6"/>
        <v>10</v>
      </c>
      <c r="AD40" s="74">
        <f t="shared" si="7"/>
        <v>3</v>
      </c>
      <c r="AE40" s="75">
        <f t="shared" si="8"/>
        <v>20</v>
      </c>
      <c r="AF40" s="475" t="s">
        <v>572</v>
      </c>
      <c r="AG40" s="792" t="s">
        <v>857</v>
      </c>
    </row>
    <row r="41" spans="1:33" x14ac:dyDescent="0.25">
      <c r="A41" s="32" t="s">
        <v>668</v>
      </c>
      <c r="B41" s="30" t="s">
        <v>117</v>
      </c>
      <c r="C41" s="276" t="s">
        <v>248</v>
      </c>
      <c r="D41" s="298"/>
      <c r="E41" s="298"/>
      <c r="F41" s="70"/>
      <c r="G41" s="72"/>
      <c r="H41" s="304">
        <v>8</v>
      </c>
      <c r="I41" s="178">
        <v>4</v>
      </c>
      <c r="J41" s="299">
        <v>3</v>
      </c>
      <c r="K41" s="310" t="s">
        <v>157</v>
      </c>
      <c r="L41" s="298"/>
      <c r="M41" s="298"/>
      <c r="N41" s="299"/>
      <c r="O41" s="300"/>
      <c r="P41" s="308"/>
      <c r="Q41" s="298"/>
      <c r="R41" s="70"/>
      <c r="S41" s="72"/>
      <c r="T41" s="308"/>
      <c r="U41" s="298"/>
      <c r="V41" s="80"/>
      <c r="W41" s="306"/>
      <c r="X41" s="308"/>
      <c r="Y41" s="298"/>
      <c r="Z41" s="70"/>
      <c r="AA41" s="72"/>
      <c r="AB41" s="205">
        <f t="shared" si="5"/>
        <v>8</v>
      </c>
      <c r="AC41" s="68">
        <f t="shared" si="6"/>
        <v>4</v>
      </c>
      <c r="AD41" s="74">
        <f t="shared" si="7"/>
        <v>3</v>
      </c>
      <c r="AE41" s="75">
        <f t="shared" si="8"/>
        <v>12</v>
      </c>
      <c r="AF41" s="475" t="s">
        <v>572</v>
      </c>
      <c r="AG41" s="475" t="s">
        <v>691</v>
      </c>
    </row>
    <row r="42" spans="1:33" x14ac:dyDescent="0.25">
      <c r="A42" s="32" t="s">
        <v>669</v>
      </c>
      <c r="B42" s="30" t="s">
        <v>117</v>
      </c>
      <c r="C42" s="271" t="s">
        <v>249</v>
      </c>
      <c r="D42" s="298"/>
      <c r="E42" s="298"/>
      <c r="F42" s="70"/>
      <c r="G42" s="72"/>
      <c r="H42" s="308"/>
      <c r="I42" s="298"/>
      <c r="J42" s="70"/>
      <c r="K42" s="177"/>
      <c r="L42" s="298"/>
      <c r="M42" s="298"/>
      <c r="N42" s="70"/>
      <c r="O42" s="72"/>
      <c r="P42" s="304">
        <v>4</v>
      </c>
      <c r="Q42" s="178"/>
      <c r="R42" s="299">
        <v>2</v>
      </c>
      <c r="S42" s="300" t="s">
        <v>136</v>
      </c>
      <c r="T42" s="308"/>
      <c r="U42" s="298"/>
      <c r="V42" s="80"/>
      <c r="W42" s="306"/>
      <c r="X42" s="308"/>
      <c r="Y42" s="298"/>
      <c r="Z42" s="70"/>
      <c r="AA42" s="72"/>
      <c r="AB42" s="205">
        <f t="shared" si="5"/>
        <v>4</v>
      </c>
      <c r="AC42" s="68">
        <f t="shared" si="6"/>
        <v>0</v>
      </c>
      <c r="AD42" s="74">
        <f t="shared" si="7"/>
        <v>2</v>
      </c>
      <c r="AE42" s="75">
        <f t="shared" si="8"/>
        <v>4</v>
      </c>
      <c r="AF42" s="475" t="s">
        <v>572</v>
      </c>
      <c r="AG42" s="475" t="s">
        <v>589</v>
      </c>
    </row>
    <row r="43" spans="1:33" x14ac:dyDescent="0.25">
      <c r="A43" s="32" t="s">
        <v>727</v>
      </c>
      <c r="B43" s="30" t="s">
        <v>117</v>
      </c>
      <c r="C43" s="276" t="s">
        <v>250</v>
      </c>
      <c r="D43" s="178">
        <v>8</v>
      </c>
      <c r="E43" s="178">
        <v>8</v>
      </c>
      <c r="F43" s="67">
        <v>4</v>
      </c>
      <c r="G43" s="307" t="s">
        <v>201</v>
      </c>
      <c r="H43" s="308"/>
      <c r="I43" s="298"/>
      <c r="J43" s="299"/>
      <c r="K43" s="310"/>
      <c r="L43" s="298"/>
      <c r="M43" s="298"/>
      <c r="N43" s="299"/>
      <c r="O43" s="300"/>
      <c r="P43" s="308"/>
      <c r="Q43" s="298"/>
      <c r="R43" s="70"/>
      <c r="S43" s="72"/>
      <c r="T43" s="308"/>
      <c r="U43" s="298"/>
      <c r="V43" s="80"/>
      <c r="W43" s="306"/>
      <c r="X43" s="308"/>
      <c r="Y43" s="298"/>
      <c r="Z43" s="70"/>
      <c r="AA43" s="72"/>
      <c r="AB43" s="205">
        <f t="shared" si="5"/>
        <v>8</v>
      </c>
      <c r="AC43" s="68">
        <f t="shared" si="6"/>
        <v>8</v>
      </c>
      <c r="AD43" s="74">
        <f t="shared" si="7"/>
        <v>4</v>
      </c>
      <c r="AE43" s="75">
        <f t="shared" si="8"/>
        <v>16</v>
      </c>
      <c r="AF43" s="475" t="s">
        <v>572</v>
      </c>
      <c r="AG43" s="475" t="s">
        <v>692</v>
      </c>
    </row>
    <row r="44" spans="1:33" x14ac:dyDescent="0.25">
      <c r="A44" s="32" t="s">
        <v>670</v>
      </c>
      <c r="B44" s="30" t="s">
        <v>117</v>
      </c>
      <c r="C44" s="276" t="s">
        <v>251</v>
      </c>
      <c r="D44" s="298"/>
      <c r="E44" s="298"/>
      <c r="F44" s="70"/>
      <c r="G44" s="72"/>
      <c r="H44" s="304">
        <v>8</v>
      </c>
      <c r="I44" s="178">
        <v>8</v>
      </c>
      <c r="J44" s="299">
        <v>4</v>
      </c>
      <c r="K44" s="310" t="s">
        <v>191</v>
      </c>
      <c r="L44" s="298"/>
      <c r="M44" s="298"/>
      <c r="N44" s="299"/>
      <c r="O44" s="300"/>
      <c r="P44" s="308"/>
      <c r="Q44" s="298"/>
      <c r="R44" s="70"/>
      <c r="S44" s="72"/>
      <c r="T44" s="308"/>
      <c r="U44" s="298"/>
      <c r="V44" s="80"/>
      <c r="W44" s="306"/>
      <c r="X44" s="308"/>
      <c r="Y44" s="298"/>
      <c r="Z44" s="70"/>
      <c r="AA44" s="72"/>
      <c r="AB44" s="205">
        <f t="shared" si="5"/>
        <v>8</v>
      </c>
      <c r="AC44" s="68">
        <f t="shared" si="6"/>
        <v>8</v>
      </c>
      <c r="AD44" s="74">
        <f t="shared" si="7"/>
        <v>4</v>
      </c>
      <c r="AE44" s="75">
        <f t="shared" si="8"/>
        <v>16</v>
      </c>
      <c r="AF44" s="475" t="s">
        <v>572</v>
      </c>
      <c r="AG44" s="475" t="s">
        <v>692</v>
      </c>
    </row>
    <row r="45" spans="1:33" x14ac:dyDescent="0.25">
      <c r="A45" s="32" t="s">
        <v>671</v>
      </c>
      <c r="B45" s="30" t="s">
        <v>117</v>
      </c>
      <c r="C45" s="276" t="s">
        <v>252</v>
      </c>
      <c r="D45" s="298"/>
      <c r="E45" s="298"/>
      <c r="F45" s="70"/>
      <c r="G45" s="72"/>
      <c r="H45" s="308"/>
      <c r="I45" s="298"/>
      <c r="J45" s="299"/>
      <c r="K45" s="310"/>
      <c r="L45" s="178">
        <v>8</v>
      </c>
      <c r="M45" s="178">
        <v>8</v>
      </c>
      <c r="N45" s="299">
        <v>4</v>
      </c>
      <c r="O45" s="300" t="s">
        <v>201</v>
      </c>
      <c r="P45" s="308"/>
      <c r="Q45" s="298"/>
      <c r="R45" s="70"/>
      <c r="S45" s="72"/>
      <c r="T45" s="308"/>
      <c r="U45" s="298"/>
      <c r="V45" s="80"/>
      <c r="W45" s="306"/>
      <c r="X45" s="308"/>
      <c r="Y45" s="298"/>
      <c r="Z45" s="70"/>
      <c r="AA45" s="72"/>
      <c r="AB45" s="205">
        <f t="shared" si="5"/>
        <v>8</v>
      </c>
      <c r="AC45" s="68">
        <f t="shared" si="6"/>
        <v>8</v>
      </c>
      <c r="AD45" s="74">
        <f t="shared" si="7"/>
        <v>4</v>
      </c>
      <c r="AE45" s="75">
        <f t="shared" si="8"/>
        <v>16</v>
      </c>
      <c r="AF45" s="475" t="s">
        <v>572</v>
      </c>
      <c r="AG45" s="475" t="s">
        <v>589</v>
      </c>
    </row>
    <row r="46" spans="1:33" x14ac:dyDescent="0.25">
      <c r="A46" s="32" t="s">
        <v>672</v>
      </c>
      <c r="B46" s="30" t="s">
        <v>117</v>
      </c>
      <c r="C46" s="276" t="s">
        <v>253</v>
      </c>
      <c r="D46" s="298"/>
      <c r="E46" s="298"/>
      <c r="F46" s="70"/>
      <c r="G46" s="72"/>
      <c r="H46" s="308"/>
      <c r="I46" s="298"/>
      <c r="J46" s="299"/>
      <c r="K46" s="310"/>
      <c r="L46" s="298"/>
      <c r="M46" s="298"/>
      <c r="N46" s="299"/>
      <c r="O46" s="300"/>
      <c r="P46" s="304">
        <v>4</v>
      </c>
      <c r="Q46" s="178"/>
      <c r="R46" s="67">
        <v>1</v>
      </c>
      <c r="S46" s="69" t="s">
        <v>191</v>
      </c>
      <c r="T46" s="308"/>
      <c r="U46" s="298"/>
      <c r="V46" s="80"/>
      <c r="W46" s="306"/>
      <c r="X46" s="308"/>
      <c r="Y46" s="298"/>
      <c r="Z46" s="70"/>
      <c r="AA46" s="72"/>
      <c r="AB46" s="205">
        <f t="shared" si="5"/>
        <v>4</v>
      </c>
      <c r="AC46" s="68">
        <f t="shared" si="6"/>
        <v>0</v>
      </c>
      <c r="AD46" s="74">
        <f t="shared" si="7"/>
        <v>1</v>
      </c>
      <c r="AE46" s="75">
        <f t="shared" si="8"/>
        <v>4</v>
      </c>
      <c r="AF46" s="475" t="s">
        <v>572</v>
      </c>
      <c r="AG46" s="475" t="s">
        <v>693</v>
      </c>
    </row>
    <row r="47" spans="1:33" x14ac:dyDescent="0.25">
      <c r="A47" s="32" t="s">
        <v>254</v>
      </c>
      <c r="B47" s="30" t="s">
        <v>117</v>
      </c>
      <c r="C47" s="276" t="s">
        <v>255</v>
      </c>
      <c r="D47" s="298"/>
      <c r="E47" s="298"/>
      <c r="F47" s="70"/>
      <c r="G47" s="306"/>
      <c r="H47" s="308"/>
      <c r="I47" s="298"/>
      <c r="J47" s="70"/>
      <c r="K47" s="177"/>
      <c r="L47" s="298"/>
      <c r="M47" s="298"/>
      <c r="N47" s="70"/>
      <c r="O47" s="72"/>
      <c r="P47" s="308"/>
      <c r="Q47" s="298"/>
      <c r="R47" s="70"/>
      <c r="S47" s="72"/>
      <c r="T47" s="308"/>
      <c r="U47" s="298"/>
      <c r="V47" s="80"/>
      <c r="W47" s="306"/>
      <c r="X47" s="304">
        <v>4</v>
      </c>
      <c r="Y47" s="178">
        <v>8</v>
      </c>
      <c r="Z47" s="299">
        <v>2</v>
      </c>
      <c r="AA47" s="300" t="s">
        <v>191</v>
      </c>
      <c r="AB47" s="205">
        <f t="shared" si="5"/>
        <v>4</v>
      </c>
      <c r="AC47" s="68">
        <f t="shared" si="6"/>
        <v>8</v>
      </c>
      <c r="AD47" s="74">
        <f t="shared" si="7"/>
        <v>2</v>
      </c>
      <c r="AE47" s="75">
        <f t="shared" si="8"/>
        <v>12</v>
      </c>
      <c r="AF47" s="475" t="s">
        <v>572</v>
      </c>
      <c r="AG47" s="475" t="s">
        <v>590</v>
      </c>
    </row>
    <row r="48" spans="1:33" x14ac:dyDescent="0.25">
      <c r="A48" s="538" t="s">
        <v>673</v>
      </c>
      <c r="B48" s="30" t="s">
        <v>117</v>
      </c>
      <c r="C48" s="582" t="s">
        <v>256</v>
      </c>
      <c r="D48" s="178">
        <v>12</v>
      </c>
      <c r="E48" s="178">
        <v>8</v>
      </c>
      <c r="F48" s="572">
        <v>5</v>
      </c>
      <c r="G48" s="69" t="s">
        <v>191</v>
      </c>
      <c r="H48" s="308"/>
      <c r="I48" s="298"/>
      <c r="J48" s="70"/>
      <c r="K48" s="177"/>
      <c r="L48" s="298"/>
      <c r="M48" s="298"/>
      <c r="N48" s="70"/>
      <c r="O48" s="72"/>
      <c r="P48" s="308"/>
      <c r="Q48" s="298"/>
      <c r="R48" s="70"/>
      <c r="S48" s="72"/>
      <c r="T48" s="308"/>
      <c r="U48" s="298"/>
      <c r="V48" s="80"/>
      <c r="W48" s="306"/>
      <c r="X48" s="308"/>
      <c r="Y48" s="298"/>
      <c r="Z48" s="70"/>
      <c r="AA48" s="72"/>
      <c r="AB48" s="205">
        <f t="shared" si="5"/>
        <v>12</v>
      </c>
      <c r="AC48" s="68">
        <f t="shared" si="6"/>
        <v>8</v>
      </c>
      <c r="AD48" s="74">
        <f t="shared" si="7"/>
        <v>5</v>
      </c>
      <c r="AE48" s="75">
        <f t="shared" si="8"/>
        <v>20</v>
      </c>
      <c r="AF48" s="475" t="s">
        <v>572</v>
      </c>
      <c r="AG48" s="475" t="s">
        <v>573</v>
      </c>
    </row>
    <row r="49" spans="1:33" x14ac:dyDescent="0.25">
      <c r="A49" s="32" t="s">
        <v>728</v>
      </c>
      <c r="B49" s="30" t="s">
        <v>117</v>
      </c>
      <c r="C49" s="275" t="s">
        <v>257</v>
      </c>
      <c r="D49" s="298"/>
      <c r="E49" s="298"/>
      <c r="F49" s="70"/>
      <c r="G49" s="306"/>
      <c r="H49" s="308"/>
      <c r="I49" s="298"/>
      <c r="J49" s="70"/>
      <c r="K49" s="177"/>
      <c r="L49" s="298">
        <v>4</v>
      </c>
      <c r="M49" s="298">
        <v>4</v>
      </c>
      <c r="N49" s="70">
        <v>3</v>
      </c>
      <c r="O49" s="72" t="s">
        <v>191</v>
      </c>
      <c r="P49" s="308"/>
      <c r="Q49" s="298"/>
      <c r="R49" s="67"/>
      <c r="S49" s="69"/>
      <c r="T49" s="304"/>
      <c r="U49" s="178"/>
      <c r="V49" s="67"/>
      <c r="W49" s="69"/>
      <c r="X49" s="308"/>
      <c r="Y49" s="298"/>
      <c r="Z49" s="70"/>
      <c r="AA49" s="72"/>
      <c r="AB49" s="205">
        <f t="shared" si="5"/>
        <v>4</v>
      </c>
      <c r="AC49" s="68">
        <f t="shared" si="6"/>
        <v>4</v>
      </c>
      <c r="AD49" s="74">
        <f t="shared" si="7"/>
        <v>3</v>
      </c>
      <c r="AE49" s="75">
        <f t="shared" si="8"/>
        <v>8</v>
      </c>
      <c r="AF49" s="475" t="s">
        <v>572</v>
      </c>
      <c r="AG49" s="475" t="s">
        <v>693</v>
      </c>
    </row>
    <row r="50" spans="1:33" s="580" customFormat="1" x14ac:dyDescent="0.25">
      <c r="A50" s="32" t="s">
        <v>674</v>
      </c>
      <c r="B50" s="30" t="s">
        <v>117</v>
      </c>
      <c r="C50" s="275" t="s">
        <v>258</v>
      </c>
      <c r="D50" s="298"/>
      <c r="E50" s="298"/>
      <c r="F50" s="70"/>
      <c r="G50" s="72"/>
      <c r="H50" s="308"/>
      <c r="I50" s="298"/>
      <c r="J50" s="70"/>
      <c r="K50" s="177"/>
      <c r="L50" s="298"/>
      <c r="M50" s="298"/>
      <c r="N50" s="70"/>
      <c r="O50" s="72"/>
      <c r="P50" s="308">
        <v>4</v>
      </c>
      <c r="Q50" s="298">
        <v>4</v>
      </c>
      <c r="R50" s="70">
        <v>2</v>
      </c>
      <c r="S50" s="72" t="s">
        <v>191</v>
      </c>
      <c r="T50" s="308"/>
      <c r="U50" s="298"/>
      <c r="V50" s="67"/>
      <c r="W50" s="69"/>
      <c r="X50" s="304"/>
      <c r="Y50" s="178"/>
      <c r="Z50" s="67"/>
      <c r="AA50" s="69"/>
      <c r="AB50" s="205">
        <f t="shared" si="5"/>
        <v>4</v>
      </c>
      <c r="AC50" s="68">
        <f t="shared" si="6"/>
        <v>4</v>
      </c>
      <c r="AD50" s="74">
        <f t="shared" si="7"/>
        <v>2</v>
      </c>
      <c r="AE50" s="75">
        <f t="shared" si="8"/>
        <v>8</v>
      </c>
      <c r="AF50" s="475" t="s">
        <v>572</v>
      </c>
      <c r="AG50" s="475" t="s">
        <v>693</v>
      </c>
    </row>
    <row r="51" spans="1:33" x14ac:dyDescent="0.25">
      <c r="A51" s="32" t="s">
        <v>638</v>
      </c>
      <c r="B51" s="30" t="s">
        <v>117</v>
      </c>
      <c r="C51" s="271" t="s">
        <v>259</v>
      </c>
      <c r="D51" s="298"/>
      <c r="E51" s="298"/>
      <c r="F51" s="70"/>
      <c r="G51" s="72"/>
      <c r="H51" s="308"/>
      <c r="I51" s="298"/>
      <c r="J51" s="70"/>
      <c r="K51" s="177"/>
      <c r="L51" s="178">
        <v>4</v>
      </c>
      <c r="M51" s="178">
        <v>4</v>
      </c>
      <c r="N51" s="67">
        <v>3</v>
      </c>
      <c r="O51" s="69" t="s">
        <v>136</v>
      </c>
      <c r="P51" s="308"/>
      <c r="Q51" s="298"/>
      <c r="R51" s="70"/>
      <c r="S51" s="72"/>
      <c r="T51" s="308"/>
      <c r="U51" s="298"/>
      <c r="V51" s="80"/>
      <c r="W51" s="306"/>
      <c r="X51" s="308"/>
      <c r="Y51" s="298"/>
      <c r="Z51" s="70"/>
      <c r="AA51" s="72"/>
      <c r="AB51" s="205">
        <f t="shared" si="5"/>
        <v>4</v>
      </c>
      <c r="AC51" s="68">
        <f t="shared" si="6"/>
        <v>4</v>
      </c>
      <c r="AD51" s="74">
        <f t="shared" si="7"/>
        <v>3</v>
      </c>
      <c r="AE51" s="75">
        <f t="shared" si="8"/>
        <v>8</v>
      </c>
      <c r="AF51" s="475" t="s">
        <v>639</v>
      </c>
      <c r="AG51" s="475" t="s">
        <v>640</v>
      </c>
    </row>
    <row r="52" spans="1:33" x14ac:dyDescent="0.25">
      <c r="A52" s="32" t="s">
        <v>675</v>
      </c>
      <c r="B52" s="30" t="s">
        <v>117</v>
      </c>
      <c r="C52" s="271" t="s">
        <v>260</v>
      </c>
      <c r="D52" s="178"/>
      <c r="E52" s="178">
        <v>8</v>
      </c>
      <c r="F52" s="67">
        <v>3</v>
      </c>
      <c r="G52" s="307" t="s">
        <v>157</v>
      </c>
      <c r="H52" s="308"/>
      <c r="I52" s="298"/>
      <c r="J52" s="70"/>
      <c r="K52" s="177"/>
      <c r="L52" s="298"/>
      <c r="M52" s="298"/>
      <c r="N52" s="70"/>
      <c r="O52" s="72"/>
      <c r="P52" s="308"/>
      <c r="Q52" s="298"/>
      <c r="R52" s="70"/>
      <c r="S52" s="72"/>
      <c r="T52" s="308"/>
      <c r="U52" s="298"/>
      <c r="V52" s="80"/>
      <c r="W52" s="306"/>
      <c r="X52" s="308"/>
      <c r="Y52" s="298"/>
      <c r="Z52" s="70"/>
      <c r="AA52" s="72"/>
      <c r="AB52" s="205">
        <f t="shared" si="5"/>
        <v>0</v>
      </c>
      <c r="AC52" s="68">
        <f t="shared" si="6"/>
        <v>8</v>
      </c>
      <c r="AD52" s="74">
        <f t="shared" si="7"/>
        <v>3</v>
      </c>
      <c r="AE52" s="75">
        <f t="shared" si="8"/>
        <v>8</v>
      </c>
      <c r="AF52" s="475" t="s">
        <v>572</v>
      </c>
      <c r="AG52" s="475" t="s">
        <v>726</v>
      </c>
    </row>
    <row r="53" spans="1:33" x14ac:dyDescent="0.25">
      <c r="A53" s="32" t="s">
        <v>676</v>
      </c>
      <c r="B53" s="30" t="s">
        <v>117</v>
      </c>
      <c r="C53" s="271" t="s">
        <v>261</v>
      </c>
      <c r="D53" s="298"/>
      <c r="E53" s="298"/>
      <c r="F53" s="70"/>
      <c r="G53" s="72"/>
      <c r="H53" s="308"/>
      <c r="I53" s="298"/>
      <c r="J53" s="70"/>
      <c r="K53" s="177"/>
      <c r="L53" s="178">
        <v>4</v>
      </c>
      <c r="M53" s="178">
        <v>4</v>
      </c>
      <c r="N53" s="67">
        <v>3</v>
      </c>
      <c r="O53" s="69" t="s">
        <v>1</v>
      </c>
      <c r="P53" s="308"/>
      <c r="Q53" s="298"/>
      <c r="R53" s="70"/>
      <c r="S53" s="72"/>
      <c r="T53" s="308"/>
      <c r="U53" s="298"/>
      <c r="V53" s="80"/>
      <c r="W53" s="306"/>
      <c r="X53" s="308"/>
      <c r="Y53" s="298"/>
      <c r="Z53" s="70"/>
      <c r="AA53" s="72"/>
      <c r="AB53" s="205">
        <f t="shared" si="5"/>
        <v>4</v>
      </c>
      <c r="AC53" s="68">
        <f t="shared" si="6"/>
        <v>4</v>
      </c>
      <c r="AD53" s="74">
        <f t="shared" si="7"/>
        <v>3</v>
      </c>
      <c r="AE53" s="75">
        <f t="shared" si="8"/>
        <v>8</v>
      </c>
      <c r="AF53" s="475" t="s">
        <v>572</v>
      </c>
      <c r="AG53" s="475" t="s">
        <v>693</v>
      </c>
    </row>
    <row r="54" spans="1:33" x14ac:dyDescent="0.25">
      <c r="A54" s="32" t="s">
        <v>677</v>
      </c>
      <c r="B54" s="30" t="s">
        <v>117</v>
      </c>
      <c r="C54" s="271" t="s">
        <v>262</v>
      </c>
      <c r="D54" s="298"/>
      <c r="E54" s="298"/>
      <c r="F54" s="67"/>
      <c r="G54" s="69"/>
      <c r="H54" s="308"/>
      <c r="I54" s="298"/>
      <c r="J54" s="70"/>
      <c r="K54" s="177"/>
      <c r="L54" s="298"/>
      <c r="M54" s="298"/>
      <c r="N54" s="70"/>
      <c r="O54" s="72"/>
      <c r="P54" s="304">
        <v>4</v>
      </c>
      <c r="Q54" s="178">
        <v>4</v>
      </c>
      <c r="R54" s="67">
        <v>2</v>
      </c>
      <c r="S54" s="69" t="s">
        <v>1</v>
      </c>
      <c r="T54" s="308"/>
      <c r="U54" s="298"/>
      <c r="V54" s="80"/>
      <c r="W54" s="306"/>
      <c r="X54" s="308"/>
      <c r="Y54" s="298"/>
      <c r="Z54" s="67"/>
      <c r="AA54" s="69"/>
      <c r="AB54" s="205">
        <f t="shared" si="5"/>
        <v>4</v>
      </c>
      <c r="AC54" s="68">
        <f t="shared" si="6"/>
        <v>4</v>
      </c>
      <c r="AD54" s="74">
        <f t="shared" si="7"/>
        <v>2</v>
      </c>
      <c r="AE54" s="75">
        <f t="shared" si="8"/>
        <v>8</v>
      </c>
      <c r="AF54" s="475" t="s">
        <v>572</v>
      </c>
      <c r="AG54" s="475" t="s">
        <v>589</v>
      </c>
    </row>
    <row r="55" spans="1:33" x14ac:dyDescent="0.25">
      <c r="A55" s="32" t="s">
        <v>678</v>
      </c>
      <c r="B55" s="30" t="s">
        <v>117</v>
      </c>
      <c r="C55" s="271" t="s">
        <v>263</v>
      </c>
      <c r="D55" s="298"/>
      <c r="E55" s="298"/>
      <c r="F55" s="67"/>
      <c r="G55" s="69"/>
      <c r="H55" s="308"/>
      <c r="I55" s="298"/>
      <c r="J55" s="70"/>
      <c r="K55" s="177"/>
      <c r="L55" s="298"/>
      <c r="M55" s="298"/>
      <c r="N55" s="70"/>
      <c r="O55" s="72"/>
      <c r="P55" s="308"/>
      <c r="Q55" s="298"/>
      <c r="R55" s="70"/>
      <c r="S55" s="72"/>
      <c r="T55" s="304">
        <v>4</v>
      </c>
      <c r="U55" s="178">
        <v>4</v>
      </c>
      <c r="V55" s="67">
        <v>2</v>
      </c>
      <c r="W55" s="69" t="s">
        <v>1</v>
      </c>
      <c r="X55" s="308"/>
      <c r="Y55" s="68"/>
      <c r="Z55" s="67"/>
      <c r="AA55" s="69"/>
      <c r="AB55" s="205">
        <f t="shared" si="5"/>
        <v>4</v>
      </c>
      <c r="AC55" s="68">
        <f t="shared" si="6"/>
        <v>4</v>
      </c>
      <c r="AD55" s="74">
        <f t="shared" si="7"/>
        <v>2</v>
      </c>
      <c r="AE55" s="75">
        <f t="shared" si="8"/>
        <v>8</v>
      </c>
      <c r="AF55" s="475" t="s">
        <v>572</v>
      </c>
      <c r="AG55" s="475" t="s">
        <v>589</v>
      </c>
    </row>
    <row r="56" spans="1:33" x14ac:dyDescent="0.25">
      <c r="A56" s="538" t="s">
        <v>679</v>
      </c>
      <c r="B56" s="30" t="s">
        <v>117</v>
      </c>
      <c r="C56" s="573" t="s">
        <v>264</v>
      </c>
      <c r="D56" s="298"/>
      <c r="E56" s="298"/>
      <c r="F56" s="70"/>
      <c r="G56" s="72"/>
      <c r="H56" s="304">
        <v>8</v>
      </c>
      <c r="I56" s="178">
        <v>4</v>
      </c>
      <c r="J56" s="572">
        <v>4</v>
      </c>
      <c r="K56" s="312" t="s">
        <v>201</v>
      </c>
      <c r="L56" s="298"/>
      <c r="M56" s="298"/>
      <c r="N56" s="67"/>
      <c r="O56" s="69"/>
      <c r="P56" s="308"/>
      <c r="Q56" s="298"/>
      <c r="R56" s="70"/>
      <c r="S56" s="72"/>
      <c r="T56" s="308"/>
      <c r="U56" s="298"/>
      <c r="V56" s="80"/>
      <c r="W56" s="306"/>
      <c r="X56" s="308"/>
      <c r="Y56" s="68"/>
      <c r="Z56" s="70"/>
      <c r="AA56" s="72"/>
      <c r="AB56" s="205">
        <f t="shared" si="5"/>
        <v>8</v>
      </c>
      <c r="AC56" s="68">
        <f t="shared" si="6"/>
        <v>4</v>
      </c>
      <c r="AD56" s="74">
        <f t="shared" si="7"/>
        <v>4</v>
      </c>
      <c r="AE56" s="75">
        <f t="shared" si="8"/>
        <v>12</v>
      </c>
      <c r="AF56" s="475" t="s">
        <v>572</v>
      </c>
      <c r="AG56" s="475" t="s">
        <v>573</v>
      </c>
    </row>
    <row r="57" spans="1:33" x14ac:dyDescent="0.25">
      <c r="A57" s="32" t="s">
        <v>680</v>
      </c>
      <c r="B57" s="30" t="s">
        <v>117</v>
      </c>
      <c r="C57" s="271" t="s">
        <v>265</v>
      </c>
      <c r="D57" s="298"/>
      <c r="E57" s="298"/>
      <c r="F57" s="70"/>
      <c r="G57" s="72"/>
      <c r="H57" s="308"/>
      <c r="I57" s="298"/>
      <c r="J57" s="70"/>
      <c r="K57" s="177"/>
      <c r="L57" s="178">
        <v>4</v>
      </c>
      <c r="M57" s="178">
        <v>8</v>
      </c>
      <c r="N57" s="67">
        <v>3</v>
      </c>
      <c r="O57" s="69" t="s">
        <v>191</v>
      </c>
      <c r="P57" s="308"/>
      <c r="Q57" s="298"/>
      <c r="R57" s="67"/>
      <c r="S57" s="69"/>
      <c r="T57" s="308"/>
      <c r="U57" s="298"/>
      <c r="V57" s="80"/>
      <c r="W57" s="306"/>
      <c r="X57" s="308"/>
      <c r="Y57" s="68"/>
      <c r="Z57" s="70"/>
      <c r="AA57" s="72"/>
      <c r="AB57" s="205">
        <f t="shared" si="5"/>
        <v>4</v>
      </c>
      <c r="AC57" s="68">
        <f t="shared" si="6"/>
        <v>8</v>
      </c>
      <c r="AD57" s="74">
        <f t="shared" si="7"/>
        <v>3</v>
      </c>
      <c r="AE57" s="75">
        <f t="shared" si="8"/>
        <v>12</v>
      </c>
      <c r="AF57" s="475" t="s">
        <v>572</v>
      </c>
      <c r="AG57" s="475" t="s">
        <v>573</v>
      </c>
    </row>
    <row r="58" spans="1:33" x14ac:dyDescent="0.25">
      <c r="A58" s="32" t="s">
        <v>681</v>
      </c>
      <c r="B58" s="30" t="s">
        <v>117</v>
      </c>
      <c r="C58" s="271" t="s">
        <v>266</v>
      </c>
      <c r="D58" s="298"/>
      <c r="E58" s="298"/>
      <c r="F58" s="70"/>
      <c r="G58" s="72"/>
      <c r="H58" s="309"/>
      <c r="I58" s="68"/>
      <c r="J58" s="70"/>
      <c r="K58" s="177"/>
      <c r="L58" s="178">
        <v>4</v>
      </c>
      <c r="M58" s="178"/>
      <c r="N58" s="67">
        <v>1</v>
      </c>
      <c r="O58" s="69" t="s">
        <v>136</v>
      </c>
      <c r="P58" s="305"/>
      <c r="Q58" s="178"/>
      <c r="R58" s="67"/>
      <c r="S58" s="69"/>
      <c r="T58" s="309"/>
      <c r="U58" s="68"/>
      <c r="V58" s="80"/>
      <c r="W58" s="306"/>
      <c r="X58" s="309"/>
      <c r="Y58" s="68"/>
      <c r="Z58" s="70"/>
      <c r="AA58" s="72"/>
      <c r="AB58" s="205">
        <f t="shared" si="5"/>
        <v>4</v>
      </c>
      <c r="AC58" s="68">
        <f t="shared" si="6"/>
        <v>0</v>
      </c>
      <c r="AD58" s="74">
        <f t="shared" si="7"/>
        <v>1</v>
      </c>
      <c r="AE58" s="75">
        <f t="shared" si="8"/>
        <v>4</v>
      </c>
      <c r="AF58" s="475" t="s">
        <v>571</v>
      </c>
      <c r="AG58" s="475" t="s">
        <v>592</v>
      </c>
    </row>
    <row r="59" spans="1:33" ht="18" thickBot="1" x14ac:dyDescent="0.35">
      <c r="A59" s="96"/>
      <c r="B59" s="186"/>
      <c r="C59" s="187" t="s">
        <v>210</v>
      </c>
      <c r="D59" s="188">
        <f>SUM(D12:D58)</f>
        <v>32</v>
      </c>
      <c r="E59" s="188">
        <f>SUM(E12:E58)</f>
        <v>60</v>
      </c>
      <c r="F59" s="188">
        <f>SUM(F12:F58)</f>
        <v>22</v>
      </c>
      <c r="G59" s="189" t="s">
        <v>19</v>
      </c>
      <c r="H59" s="188">
        <f>SUM(H12:H58)</f>
        <v>42</v>
      </c>
      <c r="I59" s="188">
        <f>SUM(I12:I58)</f>
        <v>24</v>
      </c>
      <c r="J59" s="188">
        <f>SUM(J12:J58)</f>
        <v>19</v>
      </c>
      <c r="K59" s="189" t="s">
        <v>19</v>
      </c>
      <c r="L59" s="188">
        <f>SUM(L12:L58)</f>
        <v>50</v>
      </c>
      <c r="M59" s="188">
        <f>SUM(M12:M58)</f>
        <v>42</v>
      </c>
      <c r="N59" s="188">
        <f>SUM(N12:N58)</f>
        <v>24</v>
      </c>
      <c r="O59" s="189" t="s">
        <v>19</v>
      </c>
      <c r="P59" s="188">
        <f>SUM(P12:P58)</f>
        <v>56</v>
      </c>
      <c r="Q59" s="188">
        <f>SUM(Q12:Q58)</f>
        <v>24</v>
      </c>
      <c r="R59" s="188">
        <f>SUM(R12:R58)</f>
        <v>18</v>
      </c>
      <c r="S59" s="189" t="s">
        <v>19</v>
      </c>
      <c r="T59" s="188">
        <f>SUM(T12:T58)</f>
        <v>44</v>
      </c>
      <c r="U59" s="188">
        <f>SUM(U12:U58)</f>
        <v>44</v>
      </c>
      <c r="V59" s="188">
        <f>SUM(V12:V58)</f>
        <v>19</v>
      </c>
      <c r="W59" s="189" t="s">
        <v>19</v>
      </c>
      <c r="X59" s="188">
        <f>SUM(X12:X58)</f>
        <v>30</v>
      </c>
      <c r="Y59" s="188">
        <f>SUM(Y12:Y58)</f>
        <v>50</v>
      </c>
      <c r="Z59" s="188">
        <f>SUM(Z12:Z58)</f>
        <v>13</v>
      </c>
      <c r="AA59" s="189" t="s">
        <v>19</v>
      </c>
      <c r="AB59" s="188">
        <f>SUM(AB12:AB58)</f>
        <v>254</v>
      </c>
      <c r="AC59" s="188">
        <f>SUM(AC12:AC58)</f>
        <v>246</v>
      </c>
      <c r="AD59" s="196">
        <f>SUM(AD12:AD58)</f>
        <v>115</v>
      </c>
      <c r="AE59" s="188">
        <f>SUM(AE12:AE58)</f>
        <v>500</v>
      </c>
      <c r="AF59" s="480"/>
      <c r="AG59" s="480"/>
    </row>
    <row r="60" spans="1:33" ht="18" thickBot="1" x14ac:dyDescent="0.35">
      <c r="A60" s="190"/>
      <c r="B60" s="191"/>
      <c r="C60" s="164" t="s">
        <v>211</v>
      </c>
      <c r="D60" s="639">
        <f>D10+D59</f>
        <v>48</v>
      </c>
      <c r="E60" s="639">
        <f>E10+E59</f>
        <v>90</v>
      </c>
      <c r="F60" s="639">
        <f>F10+F59</f>
        <v>30</v>
      </c>
      <c r="G60" s="644" t="s">
        <v>19</v>
      </c>
      <c r="H60" s="639">
        <f>H10+H59</f>
        <v>66</v>
      </c>
      <c r="I60" s="639">
        <f>I10+I59</f>
        <v>44</v>
      </c>
      <c r="J60" s="639">
        <f>J10+J59</f>
        <v>27</v>
      </c>
      <c r="K60" s="644" t="s">
        <v>19</v>
      </c>
      <c r="L60" s="639">
        <f>L10+L59</f>
        <v>78</v>
      </c>
      <c r="M60" s="639">
        <f>M10+M59</f>
        <v>58</v>
      </c>
      <c r="N60" s="639">
        <f>N10+N59</f>
        <v>33</v>
      </c>
      <c r="O60" s="644" t="s">
        <v>19</v>
      </c>
      <c r="P60" s="639">
        <f>P10+P59</f>
        <v>68</v>
      </c>
      <c r="Q60" s="639">
        <f>Q10+Q59</f>
        <v>56</v>
      </c>
      <c r="R60" s="639">
        <f>R10+R59</f>
        <v>27</v>
      </c>
      <c r="S60" s="644" t="s">
        <v>19</v>
      </c>
      <c r="T60" s="639">
        <f>T10+T59</f>
        <v>72</v>
      </c>
      <c r="U60" s="639">
        <f>U10+U59</f>
        <v>68</v>
      </c>
      <c r="V60" s="639">
        <f>V10+V59</f>
        <v>34</v>
      </c>
      <c r="W60" s="644" t="s">
        <v>19</v>
      </c>
      <c r="X60" s="639">
        <f>X10+X59</f>
        <v>64</v>
      </c>
      <c r="Y60" s="639">
        <f>Y10+Y59</f>
        <v>64</v>
      </c>
      <c r="Z60" s="639">
        <f>Z10+Z59</f>
        <v>29</v>
      </c>
      <c r="AA60" s="644" t="s">
        <v>19</v>
      </c>
      <c r="AB60" s="645">
        <f>AB10+AB59</f>
        <v>396</v>
      </c>
      <c r="AC60" s="646">
        <f>AC10+AC59</f>
        <v>382</v>
      </c>
      <c r="AD60" s="845">
        <f>AD10+AD59</f>
        <v>180</v>
      </c>
      <c r="AE60" s="647">
        <f>AE10+AE59</f>
        <v>778</v>
      </c>
      <c r="AF60" s="480"/>
      <c r="AG60" s="480"/>
    </row>
    <row r="61" spans="1:33" s="297" customFormat="1" ht="18.75" customHeight="1" x14ac:dyDescent="0.3">
      <c r="A61" s="277"/>
      <c r="B61" s="278"/>
      <c r="C61" s="279" t="s">
        <v>5</v>
      </c>
      <c r="D61" s="1005"/>
      <c r="E61" s="1006"/>
      <c r="F61" s="1006"/>
      <c r="G61" s="1006"/>
      <c r="H61" s="1006"/>
      <c r="I61" s="1006"/>
      <c r="J61" s="1006"/>
      <c r="K61" s="1006"/>
      <c r="L61" s="1006"/>
      <c r="M61" s="1006"/>
      <c r="N61" s="1006"/>
      <c r="O61" s="1006"/>
      <c r="P61" s="1006"/>
      <c r="Q61" s="1006"/>
      <c r="R61" s="1006"/>
      <c r="S61" s="1006"/>
      <c r="T61" s="1006"/>
      <c r="U61" s="1006"/>
      <c r="V61" s="1006"/>
      <c r="W61" s="1006"/>
      <c r="X61" s="1006"/>
      <c r="Y61" s="1006"/>
      <c r="Z61" s="1006"/>
      <c r="AA61" s="1006"/>
      <c r="AB61" s="1005"/>
      <c r="AC61" s="1006"/>
      <c r="AD61" s="1006"/>
      <c r="AE61" s="1006"/>
      <c r="AF61" s="481"/>
      <c r="AG61" s="481"/>
    </row>
    <row r="62" spans="1:33" s="87" customFormat="1" ht="15.75" customHeight="1" x14ac:dyDescent="0.25">
      <c r="A62" s="32" t="s">
        <v>70</v>
      </c>
      <c r="B62" s="30" t="s">
        <v>119</v>
      </c>
      <c r="C62" s="34" t="s">
        <v>71</v>
      </c>
      <c r="D62" s="68"/>
      <c r="E62" s="68">
        <v>12</v>
      </c>
      <c r="F62" s="108" t="s">
        <v>19</v>
      </c>
      <c r="G62" s="109" t="s">
        <v>137</v>
      </c>
      <c r="H62" s="68"/>
      <c r="I62" s="68"/>
      <c r="J62" s="108" t="s">
        <v>19</v>
      </c>
      <c r="K62" s="109"/>
      <c r="L62" s="68"/>
      <c r="M62" s="68"/>
      <c r="N62" s="108" t="s">
        <v>19</v>
      </c>
      <c r="O62" s="109"/>
      <c r="P62" s="68"/>
      <c r="Q62" s="68"/>
      <c r="R62" s="108" t="s">
        <v>19</v>
      </c>
      <c r="S62" s="109"/>
      <c r="T62" s="68"/>
      <c r="U62" s="68"/>
      <c r="V62" s="108" t="s">
        <v>19</v>
      </c>
      <c r="W62" s="109"/>
      <c r="X62" s="68"/>
      <c r="Y62" s="68"/>
      <c r="Z62" s="108" t="s">
        <v>19</v>
      </c>
      <c r="AA62" s="110"/>
      <c r="AB62" s="68">
        <f t="shared" ref="AB62:AC62" si="22">SUM(D62,H62,L62,P62,T62,X62)</f>
        <v>0</v>
      </c>
      <c r="AC62" s="68">
        <f t="shared" si="22"/>
        <v>12</v>
      </c>
      <c r="AD62" s="108" t="s">
        <v>19</v>
      </c>
      <c r="AE62" s="75">
        <f t="shared" ref="AE62" si="23">SUM(AB62,AC62)</f>
        <v>12</v>
      </c>
      <c r="AF62" s="485" t="s">
        <v>682</v>
      </c>
      <c r="AG62" s="485" t="s">
        <v>683</v>
      </c>
    </row>
    <row r="63" spans="1:33" s="297" customFormat="1" ht="15.75" customHeight="1" thickBot="1" x14ac:dyDescent="0.35">
      <c r="A63" s="280" t="s">
        <v>267</v>
      </c>
      <c r="B63" s="30" t="s">
        <v>1</v>
      </c>
      <c r="C63" s="281" t="s">
        <v>268</v>
      </c>
      <c r="D63" s="347"/>
      <c r="E63" s="68" t="s">
        <v>154</v>
      </c>
      <c r="F63" s="107"/>
      <c r="G63" s="68" t="s">
        <v>154</v>
      </c>
      <c r="H63" s="137" t="s">
        <v>19</v>
      </c>
      <c r="I63" s="109"/>
      <c r="J63" s="347"/>
      <c r="K63" s="68" t="s">
        <v>154</v>
      </c>
      <c r="L63" s="107"/>
      <c r="M63" s="68" t="s">
        <v>154</v>
      </c>
      <c r="N63" s="137" t="s">
        <v>19</v>
      </c>
      <c r="O63" s="109"/>
      <c r="P63" s="347"/>
      <c r="Q63" s="68" t="s">
        <v>154</v>
      </c>
      <c r="R63" s="107"/>
      <c r="S63" s="68" t="s">
        <v>154</v>
      </c>
      <c r="T63" s="137" t="s">
        <v>19</v>
      </c>
      <c r="U63" s="109"/>
      <c r="V63" s="347"/>
      <c r="W63" s="68" t="s">
        <v>154</v>
      </c>
      <c r="X63" s="107"/>
      <c r="Y63" s="68" t="s">
        <v>154</v>
      </c>
      <c r="Z63" s="137" t="s">
        <v>19</v>
      </c>
      <c r="AA63" s="109"/>
      <c r="AB63" s="347"/>
      <c r="AC63" s="68" t="s">
        <v>154</v>
      </c>
      <c r="AD63" s="107"/>
      <c r="AE63" s="68" t="s">
        <v>154</v>
      </c>
      <c r="AF63" s="480"/>
      <c r="AG63" s="480"/>
    </row>
    <row r="64" spans="1:33" s="297" customFormat="1" ht="15.75" customHeight="1" thickBot="1" x14ac:dyDescent="0.35">
      <c r="A64" s="282"/>
      <c r="B64" s="283"/>
      <c r="C64" s="284" t="s">
        <v>15</v>
      </c>
      <c r="D64" s="348">
        <f t="shared" ref="D64:AD65" si="24">SUM(D63:D63)</f>
        <v>0</v>
      </c>
      <c r="E64" s="348">
        <f t="shared" si="24"/>
        <v>0</v>
      </c>
      <c r="F64" s="348">
        <f t="shared" si="24"/>
        <v>0</v>
      </c>
      <c r="G64" s="348">
        <f t="shared" si="24"/>
        <v>0</v>
      </c>
      <c r="H64" s="348">
        <f t="shared" si="24"/>
        <v>0</v>
      </c>
      <c r="I64" s="348">
        <f t="shared" si="24"/>
        <v>0</v>
      </c>
      <c r="J64" s="348">
        <f t="shared" si="24"/>
        <v>0</v>
      </c>
      <c r="K64" s="348">
        <f t="shared" si="24"/>
        <v>0</v>
      </c>
      <c r="L64" s="348">
        <f t="shared" si="24"/>
        <v>0</v>
      </c>
      <c r="M64" s="348">
        <f t="shared" si="24"/>
        <v>0</v>
      </c>
      <c r="N64" s="348">
        <f t="shared" si="24"/>
        <v>0</v>
      </c>
      <c r="O64" s="348">
        <f t="shared" si="24"/>
        <v>0</v>
      </c>
      <c r="P64" s="348">
        <f t="shared" si="24"/>
        <v>0</v>
      </c>
      <c r="Q64" s="348">
        <f t="shared" si="24"/>
        <v>0</v>
      </c>
      <c r="R64" s="348">
        <f t="shared" si="24"/>
        <v>0</v>
      </c>
      <c r="S64" s="348">
        <f t="shared" si="24"/>
        <v>0</v>
      </c>
      <c r="T64" s="348">
        <f t="shared" si="24"/>
        <v>0</v>
      </c>
      <c r="U64" s="348">
        <f t="shared" si="24"/>
        <v>0</v>
      </c>
      <c r="V64" s="348">
        <f t="shared" si="24"/>
        <v>0</v>
      </c>
      <c r="W64" s="348">
        <f t="shared" si="24"/>
        <v>0</v>
      </c>
      <c r="X64" s="348">
        <f t="shared" si="24"/>
        <v>0</v>
      </c>
      <c r="Y64" s="348">
        <f t="shared" si="24"/>
        <v>0</v>
      </c>
      <c r="Z64" s="348">
        <f t="shared" si="24"/>
        <v>0</v>
      </c>
      <c r="AA64" s="348">
        <f t="shared" si="24"/>
        <v>0</v>
      </c>
      <c r="AB64" s="348">
        <f t="shared" si="24"/>
        <v>0</v>
      </c>
      <c r="AC64" s="348">
        <v>12</v>
      </c>
      <c r="AD64" s="348">
        <f t="shared" si="24"/>
        <v>0</v>
      </c>
      <c r="AE64" s="348">
        <v>12</v>
      </c>
      <c r="AF64" s="480"/>
      <c r="AG64" s="480"/>
    </row>
    <row r="65" spans="1:33" s="297" customFormat="1" ht="15.75" customHeight="1" thickBot="1" x14ac:dyDescent="0.35">
      <c r="A65" s="285"/>
      <c r="B65" s="286"/>
      <c r="C65" s="287" t="s">
        <v>269</v>
      </c>
      <c r="D65" s="349">
        <f>D60+D64</f>
        <v>48</v>
      </c>
      <c r="E65" s="349">
        <f>E60+E64</f>
        <v>90</v>
      </c>
      <c r="F65" s="349">
        <f>F60+F64</f>
        <v>30</v>
      </c>
      <c r="G65" s="348">
        <f t="shared" si="24"/>
        <v>0</v>
      </c>
      <c r="H65" s="349">
        <f>H60+H64</f>
        <v>66</v>
      </c>
      <c r="I65" s="349">
        <f>I60+I64</f>
        <v>44</v>
      </c>
      <c r="J65" s="349">
        <f>J60+J64</f>
        <v>27</v>
      </c>
      <c r="K65" s="348">
        <f t="shared" si="24"/>
        <v>0</v>
      </c>
      <c r="L65" s="349">
        <f>L60+L64</f>
        <v>78</v>
      </c>
      <c r="M65" s="349">
        <f>M60+M64</f>
        <v>58</v>
      </c>
      <c r="N65" s="349">
        <f>N60+N64</f>
        <v>33</v>
      </c>
      <c r="O65" s="348">
        <f t="shared" si="24"/>
        <v>0</v>
      </c>
      <c r="P65" s="349">
        <f>P60+P64</f>
        <v>68</v>
      </c>
      <c r="Q65" s="349">
        <f>Q60+Q64</f>
        <v>56</v>
      </c>
      <c r="R65" s="349">
        <f>R60+R64</f>
        <v>27</v>
      </c>
      <c r="S65" s="348">
        <f t="shared" si="24"/>
        <v>0</v>
      </c>
      <c r="T65" s="349">
        <f>T60+T64</f>
        <v>72</v>
      </c>
      <c r="U65" s="349">
        <f>U60+U64</f>
        <v>68</v>
      </c>
      <c r="V65" s="349">
        <f>V60+V64</f>
        <v>34</v>
      </c>
      <c r="W65" s="348">
        <f t="shared" si="24"/>
        <v>0</v>
      </c>
      <c r="X65" s="349">
        <f>X60+X64</f>
        <v>64</v>
      </c>
      <c r="Y65" s="349">
        <f>Y60+Y64</f>
        <v>64</v>
      </c>
      <c r="Z65" s="349">
        <f>Z60+Z64</f>
        <v>29</v>
      </c>
      <c r="AA65" s="348">
        <f t="shared" si="24"/>
        <v>0</v>
      </c>
      <c r="AB65" s="349">
        <f>AB60+AB64</f>
        <v>396</v>
      </c>
      <c r="AC65" s="349">
        <f>AC60+AC64</f>
        <v>394</v>
      </c>
      <c r="AD65" s="349">
        <f>AD60+AD64</f>
        <v>180</v>
      </c>
      <c r="AE65" s="349">
        <f>AE60+AE64</f>
        <v>790</v>
      </c>
      <c r="AF65" s="481"/>
      <c r="AG65" s="481"/>
    </row>
    <row r="66" spans="1:33" s="245" customFormat="1" ht="15.75" customHeight="1" thickTop="1" x14ac:dyDescent="0.3">
      <c r="A66" s="288"/>
      <c r="B66" s="289"/>
      <c r="C66" s="290"/>
      <c r="D66" s="1007"/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  <c r="V66" s="1007"/>
      <c r="W66" s="1007"/>
      <c r="X66" s="1007"/>
      <c r="Y66" s="1007"/>
      <c r="Z66" s="1007"/>
      <c r="AA66" s="1007"/>
      <c r="AB66" s="1007"/>
      <c r="AC66" s="1007"/>
      <c r="AD66" s="1007"/>
      <c r="AE66" s="1007"/>
      <c r="AF66" s="482"/>
      <c r="AG66" s="482"/>
    </row>
    <row r="67" spans="1:33" s="245" customFormat="1" ht="15.75" customHeight="1" x14ac:dyDescent="0.25">
      <c r="A67" s="842" t="s">
        <v>788</v>
      </c>
      <c r="B67" s="843" t="s">
        <v>1</v>
      </c>
      <c r="C67" s="840" t="s">
        <v>21</v>
      </c>
      <c r="D67" s="350"/>
      <c r="E67" s="130"/>
      <c r="F67" s="130"/>
      <c r="G67" s="130"/>
      <c r="H67" s="351"/>
      <c r="I67" s="352">
        <v>160</v>
      </c>
      <c r="J67" s="353" t="s">
        <v>19</v>
      </c>
      <c r="K67" s="130" t="s">
        <v>137</v>
      </c>
      <c r="L67" s="130"/>
      <c r="M67" s="130"/>
      <c r="N67" s="351"/>
      <c r="O67" s="352"/>
      <c r="P67" s="354"/>
      <c r="Q67" s="130"/>
      <c r="R67" s="130"/>
      <c r="S67" s="130"/>
      <c r="T67" s="351"/>
      <c r="U67" s="351"/>
      <c r="V67" s="354"/>
      <c r="W67" s="130"/>
      <c r="X67" s="130"/>
      <c r="Y67" s="130"/>
      <c r="Z67" s="351"/>
      <c r="AA67" s="352"/>
      <c r="AB67" s="353"/>
      <c r="AC67" s="130"/>
      <c r="AD67" s="130"/>
      <c r="AE67" s="130"/>
      <c r="AF67" s="482"/>
      <c r="AG67" s="482"/>
    </row>
    <row r="68" spans="1:33" s="245" customFormat="1" ht="21" customHeight="1" x14ac:dyDescent="0.25">
      <c r="A68" s="844" t="s">
        <v>789</v>
      </c>
      <c r="B68" s="291" t="s">
        <v>1</v>
      </c>
      <c r="C68" s="841" t="s">
        <v>22</v>
      </c>
      <c r="D68" s="355"/>
      <c r="E68" s="130"/>
      <c r="F68" s="130"/>
      <c r="G68" s="130"/>
      <c r="H68" s="351"/>
      <c r="I68" s="356"/>
      <c r="J68" s="353"/>
      <c r="K68" s="130"/>
      <c r="L68" s="130"/>
      <c r="M68" s="130"/>
      <c r="N68" s="351"/>
      <c r="O68" s="356"/>
      <c r="P68" s="354"/>
      <c r="Q68" s="567">
        <v>160</v>
      </c>
      <c r="R68" s="567" t="s">
        <v>19</v>
      </c>
      <c r="S68" s="567" t="s">
        <v>137</v>
      </c>
      <c r="T68" s="351"/>
      <c r="U68" s="351"/>
      <c r="V68" s="354"/>
      <c r="W68" s="130"/>
      <c r="X68" s="130"/>
      <c r="Y68" s="130"/>
      <c r="Z68" s="351"/>
      <c r="AA68" s="356"/>
      <c r="AB68" s="353"/>
      <c r="AC68" s="130"/>
      <c r="AD68" s="130"/>
      <c r="AE68" s="130"/>
      <c r="AF68" s="482"/>
      <c r="AG68" s="482"/>
    </row>
    <row r="69" spans="1:33" s="245" customFormat="1" ht="22.5" customHeight="1" thickBot="1" x14ac:dyDescent="0.3">
      <c r="A69" s="844" t="s">
        <v>790</v>
      </c>
      <c r="B69" s="291" t="s">
        <v>1</v>
      </c>
      <c r="C69" s="841" t="s">
        <v>115</v>
      </c>
      <c r="D69" s="355"/>
      <c r="E69" s="130"/>
      <c r="F69" s="130"/>
      <c r="G69" s="130"/>
      <c r="H69" s="351"/>
      <c r="I69" s="356"/>
      <c r="J69" s="353"/>
      <c r="K69" s="130"/>
      <c r="L69" s="130"/>
      <c r="M69" s="130"/>
      <c r="N69" s="351"/>
      <c r="O69" s="356"/>
      <c r="P69" s="354"/>
      <c r="Q69" s="130"/>
      <c r="R69" s="130"/>
      <c r="S69" s="130"/>
      <c r="T69" s="351"/>
      <c r="U69" s="351"/>
      <c r="V69" s="354"/>
      <c r="W69" s="130"/>
      <c r="X69" s="130"/>
      <c r="Y69" s="567">
        <v>80</v>
      </c>
      <c r="Z69" s="568" t="s">
        <v>19</v>
      </c>
      <c r="AA69" s="569" t="s">
        <v>137</v>
      </c>
      <c r="AB69" s="353"/>
      <c r="AC69" s="130"/>
      <c r="AD69" s="130"/>
      <c r="AE69" s="130"/>
      <c r="AF69" s="483"/>
      <c r="AG69" s="483"/>
    </row>
    <row r="70" spans="1:33" s="245" customFormat="1" ht="15.75" customHeight="1" thickTop="1" thickBot="1" x14ac:dyDescent="0.25">
      <c r="A70" s="1008"/>
      <c r="B70" s="1009"/>
      <c r="C70" s="1009"/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10"/>
      <c r="U70" s="1011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3" s="245" customFormat="1" ht="15.75" customHeight="1" thickBot="1" x14ac:dyDescent="0.25">
      <c r="A71" s="1003" t="s">
        <v>20</v>
      </c>
      <c r="B71" s="1004"/>
      <c r="C71" s="1004"/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268"/>
      <c r="AC71" s="268"/>
      <c r="AD71" s="268"/>
      <c r="AE71" s="269"/>
    </row>
    <row r="72" spans="1:33" s="245" customFormat="1" ht="15.75" customHeight="1" x14ac:dyDescent="0.3">
      <c r="A72" s="258"/>
      <c r="B72" s="259"/>
      <c r="C72" s="260" t="s">
        <v>16</v>
      </c>
      <c r="D72" s="1001"/>
      <c r="E72" s="1002"/>
      <c r="F72" s="1002"/>
      <c r="G72" s="261">
        <v>2</v>
      </c>
      <c r="H72" s="1001" t="str">
        <f>IF(COUNTIF(I4:I69,"A")=0,"",COUNTIF(I4:I69,"A"))</f>
        <v/>
      </c>
      <c r="I72" s="1002"/>
      <c r="J72" s="1002"/>
      <c r="K72" s="261"/>
      <c r="L72" s="1001"/>
      <c r="M72" s="1002"/>
      <c r="N72" s="1002"/>
      <c r="O72" s="261" t="str">
        <f>IF(COUNTIF(O4:O69,"A")=0,"",COUNTIF(O4:O69,"A"))</f>
        <v/>
      </c>
      <c r="P72" s="1001"/>
      <c r="Q72" s="1002"/>
      <c r="R72" s="1002"/>
      <c r="S72" s="261"/>
      <c r="T72" s="1001" t="str">
        <f>IF(COUNTIF(U4:U69,"A")=0,"",COUNTIF(U4:U69,"A"))</f>
        <v/>
      </c>
      <c r="U72" s="1002"/>
      <c r="V72" s="1002"/>
      <c r="W72" s="261"/>
      <c r="X72" s="262"/>
      <c r="Y72" s="263"/>
      <c r="Z72" s="264"/>
      <c r="AA72" s="266">
        <f>IF(COUNTIF(AA4:AA69,"A")=0,"",COUNTIF(AA4:AA69,"A"))</f>
        <v>1</v>
      </c>
      <c r="AB72" s="999"/>
      <c r="AC72" s="1000"/>
      <c r="AD72" s="1000"/>
      <c r="AE72" s="248">
        <f>SUM(G72,K72,O72,S72,W72,AA72)</f>
        <v>3</v>
      </c>
    </row>
    <row r="73" spans="1:33" s="245" customFormat="1" ht="15.75" customHeight="1" x14ac:dyDescent="0.3">
      <c r="A73" s="241"/>
      <c r="B73" s="60"/>
      <c r="C73" s="246" t="s">
        <v>17</v>
      </c>
      <c r="D73" s="995"/>
      <c r="E73" s="996"/>
      <c r="F73" s="996"/>
      <c r="G73" s="249"/>
      <c r="H73" s="995" t="str">
        <f>IF(COUNTIF(I4:I69,"B")=0,"",COUNTIF(I4:I69,"B"))</f>
        <v/>
      </c>
      <c r="I73" s="996"/>
      <c r="J73" s="996"/>
      <c r="K73" s="249"/>
      <c r="L73" s="995"/>
      <c r="M73" s="996"/>
      <c r="N73" s="996"/>
      <c r="O73" s="249">
        <v>1</v>
      </c>
      <c r="P73" s="995"/>
      <c r="Q73" s="996"/>
      <c r="R73" s="996"/>
      <c r="S73" s="249"/>
      <c r="T73" s="995" t="str">
        <f>IF(COUNTIF(U4:U69,"B")=0,"",COUNTIF(U4:U69,"B"))</f>
        <v/>
      </c>
      <c r="U73" s="996"/>
      <c r="V73" s="996"/>
      <c r="W73" s="249"/>
      <c r="X73" s="252"/>
      <c r="Y73" s="140"/>
      <c r="Z73" s="74"/>
      <c r="AA73" s="139"/>
      <c r="AB73" s="995"/>
      <c r="AC73" s="996"/>
      <c r="AD73" s="996"/>
      <c r="AE73" s="249">
        <f t="shared" ref="AE73:AE84" si="25">SUM(G73,K73,O73,S73,W73,AA73)</f>
        <v>1</v>
      </c>
    </row>
    <row r="74" spans="1:33" s="245" customFormat="1" ht="15.75" customHeight="1" x14ac:dyDescent="0.3">
      <c r="A74" s="241"/>
      <c r="B74" s="60"/>
      <c r="C74" s="246" t="s">
        <v>177</v>
      </c>
      <c r="D74" s="995"/>
      <c r="E74" s="996"/>
      <c r="F74" s="996"/>
      <c r="G74" s="249">
        <v>5</v>
      </c>
      <c r="H74" s="995"/>
      <c r="I74" s="996"/>
      <c r="J74" s="996"/>
      <c r="K74" s="249">
        <v>1</v>
      </c>
      <c r="L74" s="995"/>
      <c r="M74" s="996"/>
      <c r="N74" s="996"/>
      <c r="O74" s="249">
        <v>1</v>
      </c>
      <c r="P74" s="995"/>
      <c r="Q74" s="996"/>
      <c r="R74" s="996"/>
      <c r="S74" s="249"/>
      <c r="T74" s="995" t="str">
        <f>IF(COUNTIF(U4:U69,"ÉÉ")=0,"",COUNTIF(U4:U69,"ÉÉ"))</f>
        <v/>
      </c>
      <c r="U74" s="996"/>
      <c r="V74" s="996"/>
      <c r="W74" s="249"/>
      <c r="X74" s="252"/>
      <c r="Y74" s="140"/>
      <c r="Z74" s="74"/>
      <c r="AA74" s="139" t="str">
        <f>IF(COUNTIF(AA4:AA69,"ÉÉ")=0,"",COUNTIF(AA4:AA69,"ÉÉ"))</f>
        <v/>
      </c>
      <c r="AB74" s="995"/>
      <c r="AC74" s="996"/>
      <c r="AD74" s="996"/>
      <c r="AE74" s="249">
        <f t="shared" si="25"/>
        <v>7</v>
      </c>
    </row>
    <row r="75" spans="1:33" s="245" customFormat="1" ht="15.75" customHeight="1" x14ac:dyDescent="0.3">
      <c r="A75" s="241"/>
      <c r="B75" s="60"/>
      <c r="C75" s="246" t="s">
        <v>178</v>
      </c>
      <c r="D75" s="997"/>
      <c r="E75" s="998"/>
      <c r="F75" s="998"/>
      <c r="G75" s="250"/>
      <c r="H75" s="995"/>
      <c r="I75" s="996"/>
      <c r="J75" s="996"/>
      <c r="K75" s="250"/>
      <c r="L75" s="997"/>
      <c r="M75" s="998"/>
      <c r="N75" s="998"/>
      <c r="O75" s="249" t="str">
        <f>IF(COUNTIF(O4:O69,"ÉÉ(Z)")=0,"",COUNTIF(O4:O69,"ÉÉ(Z)"))</f>
        <v/>
      </c>
      <c r="P75" s="997"/>
      <c r="Q75" s="998"/>
      <c r="R75" s="998"/>
      <c r="S75" s="265">
        <v>1</v>
      </c>
      <c r="T75" s="995" t="str">
        <f>IF(COUNTIF(U4:U69,"ÉÉ(Z)")=0,"",COUNTIF(U4:U69,"ÉÉ(Z)"))</f>
        <v/>
      </c>
      <c r="U75" s="996"/>
      <c r="V75" s="996"/>
      <c r="W75" s="250"/>
      <c r="X75" s="253"/>
      <c r="Y75" s="146"/>
      <c r="Z75" s="147"/>
      <c r="AA75" s="139" t="str">
        <f>IF(COUNTIF(AA4:AA69,"ÉÉ(Z)")=0,"",COUNTIF(AA4:AA69,"ÉÉ(Z)"))</f>
        <v/>
      </c>
      <c r="AB75" s="997"/>
      <c r="AC75" s="998"/>
      <c r="AD75" s="998"/>
      <c r="AE75" s="265">
        <f t="shared" si="25"/>
        <v>1</v>
      </c>
    </row>
    <row r="76" spans="1:33" s="245" customFormat="1" ht="15.75" customHeight="1" x14ac:dyDescent="0.3">
      <c r="A76" s="241"/>
      <c r="B76" s="60"/>
      <c r="C76" s="246" t="s">
        <v>179</v>
      </c>
      <c r="D76" s="995"/>
      <c r="E76" s="996"/>
      <c r="F76" s="996"/>
      <c r="G76" s="249">
        <v>3</v>
      </c>
      <c r="H76" s="995"/>
      <c r="I76" s="996"/>
      <c r="J76" s="996"/>
      <c r="K76" s="249">
        <v>3</v>
      </c>
      <c r="L76" s="995"/>
      <c r="M76" s="996"/>
      <c r="N76" s="996"/>
      <c r="O76" s="249">
        <f>IF(COUNTIF(O4:O69,"GYJ")=0,"",COUNTIF(O4:O69,"GYJ"))</f>
        <v>1</v>
      </c>
      <c r="P76" s="995"/>
      <c r="Q76" s="996"/>
      <c r="R76" s="996"/>
      <c r="S76" s="249">
        <v>3</v>
      </c>
      <c r="T76" s="995" t="str">
        <f>IF(COUNTIF(U4:U69,"GYJ")=0,"",COUNTIF(U4:U69,"GYJ"))</f>
        <v/>
      </c>
      <c r="U76" s="996"/>
      <c r="V76" s="996"/>
      <c r="W76" s="249">
        <v>2</v>
      </c>
      <c r="X76" s="252"/>
      <c r="Y76" s="140"/>
      <c r="Z76" s="74"/>
      <c r="AA76" s="139">
        <v>3</v>
      </c>
      <c r="AB76" s="995"/>
      <c r="AC76" s="996"/>
      <c r="AD76" s="996"/>
      <c r="AE76" s="249">
        <f t="shared" si="25"/>
        <v>15</v>
      </c>
    </row>
    <row r="77" spans="1:33" s="245" customFormat="1" ht="15.75" customHeight="1" x14ac:dyDescent="0.25">
      <c r="A77" s="241"/>
      <c r="B77" s="242"/>
      <c r="C77" s="246" t="s">
        <v>180</v>
      </c>
      <c r="D77" s="995"/>
      <c r="E77" s="996"/>
      <c r="F77" s="996"/>
      <c r="G77" s="249"/>
      <c r="H77" s="995" t="str">
        <f>IF(COUNTIF(I4:I69,"GYJ(Z)")=0,"",COUNTIF(I4:I69,"GYJ(Z)"))</f>
        <v/>
      </c>
      <c r="I77" s="996"/>
      <c r="J77" s="996"/>
      <c r="K77" s="249"/>
      <c r="L77" s="995"/>
      <c r="M77" s="996"/>
      <c r="N77" s="996"/>
      <c r="O77" s="249" t="str">
        <f>IF(COUNTIF(O4:O69,"GYJ(Z)")=0,"",COUNTIF(O4:O69,"GYJ(Z)"))</f>
        <v/>
      </c>
      <c r="P77" s="995"/>
      <c r="Q77" s="996"/>
      <c r="R77" s="996"/>
      <c r="S77" s="249"/>
      <c r="T77" s="995" t="str">
        <f>IF(COUNTIF(U4:U69,"GYJ(Z)")=0,"",COUNTIF(U4:U69,"GYJ(Z)"))</f>
        <v/>
      </c>
      <c r="U77" s="996"/>
      <c r="V77" s="996"/>
      <c r="W77" s="249"/>
      <c r="X77" s="252"/>
      <c r="Y77" s="140"/>
      <c r="Z77" s="74"/>
      <c r="AA77" s="139" t="str">
        <f>IF(COUNTIF(AA4:AA69,"GYJ(Z)")=0,"",COUNTIF(AA4:AA69,"GYJ(Z)"))</f>
        <v/>
      </c>
      <c r="AB77" s="995"/>
      <c r="AC77" s="996"/>
      <c r="AD77" s="996"/>
      <c r="AE77" s="249">
        <f t="shared" si="25"/>
        <v>0</v>
      </c>
    </row>
    <row r="78" spans="1:33" s="245" customFormat="1" ht="15.75" customHeight="1" x14ac:dyDescent="0.3">
      <c r="A78" s="241"/>
      <c r="B78" s="60"/>
      <c r="C78" s="145" t="s">
        <v>138</v>
      </c>
      <c r="D78" s="995"/>
      <c r="E78" s="996"/>
      <c r="F78" s="996"/>
      <c r="G78" s="249"/>
      <c r="H78" s="995" t="str">
        <f>IF(COUNTIF(I4:I69,"K")=0,"",COUNTIF(I4:I69,"K"))</f>
        <v/>
      </c>
      <c r="I78" s="996"/>
      <c r="J78" s="996"/>
      <c r="K78" s="249"/>
      <c r="L78" s="995"/>
      <c r="M78" s="996"/>
      <c r="N78" s="996"/>
      <c r="O78" s="249">
        <f>IF(COUNTIF(O4:O69,"K")=0,"",COUNTIF(O4:O69,"K"))</f>
        <v>2</v>
      </c>
      <c r="P78" s="995"/>
      <c r="Q78" s="996"/>
      <c r="R78" s="996"/>
      <c r="S78" s="249">
        <v>1</v>
      </c>
      <c r="T78" s="995" t="str">
        <f>IF(COUNTIF(U4:U69,"K")=0,"",COUNTIF(U4:U69,"K"))</f>
        <v/>
      </c>
      <c r="U78" s="996"/>
      <c r="V78" s="996"/>
      <c r="W78" s="249">
        <v>2</v>
      </c>
      <c r="X78" s="252"/>
      <c r="Y78" s="140"/>
      <c r="Z78" s="74"/>
      <c r="AA78" s="139" t="str">
        <f>IF(COUNTIF(AA4:AA69,"K")=0,"",COUNTIF(AA4:AA69,"K"))</f>
        <v/>
      </c>
      <c r="AB78" s="995"/>
      <c r="AC78" s="996"/>
      <c r="AD78" s="996"/>
      <c r="AE78" s="249">
        <f t="shared" si="25"/>
        <v>5</v>
      </c>
    </row>
    <row r="79" spans="1:33" s="245" customFormat="1" ht="15.75" customHeight="1" x14ac:dyDescent="0.3">
      <c r="A79" s="241"/>
      <c r="B79" s="60"/>
      <c r="C79" s="145" t="s">
        <v>139</v>
      </c>
      <c r="D79" s="995"/>
      <c r="E79" s="996"/>
      <c r="F79" s="996"/>
      <c r="G79" s="249"/>
      <c r="H79" s="995" t="str">
        <f>IF(COUNTIF(I4:I69,"K(Z)")=0,"",COUNTIF(I4:I69,"K(Z)"))</f>
        <v/>
      </c>
      <c r="I79" s="996"/>
      <c r="J79" s="996"/>
      <c r="K79" s="249">
        <v>3</v>
      </c>
      <c r="L79" s="995"/>
      <c r="M79" s="996"/>
      <c r="N79" s="996"/>
      <c r="O79" s="249">
        <f>IF(COUNTIF(O4:O69,"K(Z)")=0,"",COUNTIF(O4:O69,"K(Z)"))</f>
        <v>3</v>
      </c>
      <c r="P79" s="995"/>
      <c r="Q79" s="996"/>
      <c r="R79" s="996"/>
      <c r="S79" s="249">
        <v>4</v>
      </c>
      <c r="T79" s="995" t="str">
        <f>IF(COUNTIF(U4:U69,"K(Z)")=0,"",COUNTIF(U4:U69,"K(Z)"))</f>
        <v/>
      </c>
      <c r="U79" s="996"/>
      <c r="V79" s="996"/>
      <c r="W79" s="249">
        <v>4</v>
      </c>
      <c r="X79" s="252"/>
      <c r="Y79" s="140"/>
      <c r="Z79" s="74"/>
      <c r="AA79" s="139">
        <f>IF(COUNTIF(AA4:AA69,"K(Z)")=0,"",COUNTIF(AA4:AA69,"K(Z)"))</f>
        <v>3</v>
      </c>
      <c r="AB79" s="995"/>
      <c r="AC79" s="996"/>
      <c r="AD79" s="996"/>
      <c r="AE79" s="249">
        <f t="shared" si="25"/>
        <v>17</v>
      </c>
    </row>
    <row r="80" spans="1:33" s="245" customFormat="1" ht="15.75" customHeight="1" x14ac:dyDescent="0.3">
      <c r="A80" s="241"/>
      <c r="B80" s="60"/>
      <c r="C80" s="246" t="s">
        <v>18</v>
      </c>
      <c r="D80" s="995"/>
      <c r="E80" s="996"/>
      <c r="F80" s="996"/>
      <c r="G80" s="249"/>
      <c r="H80" s="995" t="str">
        <f>IF(COUNTIF(I4:I69,"AV")=0,"",COUNTIF(I4:I69,"AV"))</f>
        <v/>
      </c>
      <c r="I80" s="996"/>
      <c r="J80" s="996"/>
      <c r="K80" s="249"/>
      <c r="L80" s="995"/>
      <c r="M80" s="996"/>
      <c r="N80" s="996"/>
      <c r="O80" s="249" t="str">
        <f>IF(COUNTIF(O4:O69,"AV")=0,"",COUNTIF(O4:O69,"AV"))</f>
        <v/>
      </c>
      <c r="P80" s="995"/>
      <c r="Q80" s="996"/>
      <c r="R80" s="996"/>
      <c r="S80" s="249"/>
      <c r="T80" s="995" t="str">
        <f>IF(COUNTIF(U4:U69,"AV")=0,"",COUNTIF(U4:U69,"AV"))</f>
        <v/>
      </c>
      <c r="U80" s="996"/>
      <c r="V80" s="996"/>
      <c r="W80" s="249"/>
      <c r="X80" s="252"/>
      <c r="Y80" s="140"/>
      <c r="Z80" s="74"/>
      <c r="AA80" s="139" t="str">
        <f>IF(COUNTIF(AA4:AA69,"AV")=0,"",COUNTIF(AA4:AA69,"AV"))</f>
        <v/>
      </c>
      <c r="AB80" s="995"/>
      <c r="AC80" s="996"/>
      <c r="AD80" s="996"/>
      <c r="AE80" s="249">
        <f t="shared" si="25"/>
        <v>0</v>
      </c>
    </row>
    <row r="81" spans="1:31" s="245" customFormat="1" ht="15.75" customHeight="1" x14ac:dyDescent="0.3">
      <c r="A81" s="241"/>
      <c r="B81" s="60"/>
      <c r="C81" s="246" t="s">
        <v>181</v>
      </c>
      <c r="D81" s="995"/>
      <c r="E81" s="996"/>
      <c r="F81" s="996"/>
      <c r="G81" s="249"/>
      <c r="H81" s="995" t="str">
        <f>IF(COUNTIF(I4:I69,"KV")=0,"",COUNTIF(I4:I69,"KV"))</f>
        <v/>
      </c>
      <c r="I81" s="996"/>
      <c r="J81" s="996"/>
      <c r="K81" s="249"/>
      <c r="L81" s="995"/>
      <c r="M81" s="996"/>
      <c r="N81" s="996"/>
      <c r="O81" s="249" t="str">
        <f>IF(COUNTIF(O4:O69,"KV")=0,"",COUNTIF(O4:O69,"KV"))</f>
        <v/>
      </c>
      <c r="P81" s="995"/>
      <c r="Q81" s="996"/>
      <c r="R81" s="996"/>
      <c r="S81" s="249"/>
      <c r="T81" s="995" t="str">
        <f>IF(COUNTIF(U4:U69,"KV")=0,"",COUNTIF(U4:U69,"KV"))</f>
        <v/>
      </c>
      <c r="U81" s="996"/>
      <c r="V81" s="996"/>
      <c r="W81" s="249"/>
      <c r="X81" s="252"/>
      <c r="Y81" s="140"/>
      <c r="Z81" s="74"/>
      <c r="AA81" s="139" t="str">
        <f>IF(COUNTIF(AA4:AA69,"KV")=0,"",COUNTIF(AA4:AA69,"KV"))</f>
        <v/>
      </c>
      <c r="AB81" s="995"/>
      <c r="AC81" s="996"/>
      <c r="AD81" s="996"/>
      <c r="AE81" s="249">
        <f t="shared" si="25"/>
        <v>0</v>
      </c>
    </row>
    <row r="82" spans="1:31" s="245" customFormat="1" ht="15.75" customHeight="1" x14ac:dyDescent="0.3">
      <c r="A82" s="241"/>
      <c r="B82" s="60"/>
      <c r="C82" s="246" t="s">
        <v>182</v>
      </c>
      <c r="D82" s="995"/>
      <c r="E82" s="996"/>
      <c r="F82" s="996"/>
      <c r="G82" s="249"/>
      <c r="H82" s="995" t="str">
        <f>IF(COUNTIF(I4:I69,"SZG")=0,"",COUNTIF(I4:I69,"SZG"))</f>
        <v/>
      </c>
      <c r="I82" s="996"/>
      <c r="J82" s="996"/>
      <c r="K82" s="249"/>
      <c r="L82" s="995"/>
      <c r="M82" s="996"/>
      <c r="N82" s="996"/>
      <c r="O82" s="249" t="str">
        <f>IF(COUNTIF(O4:O69,"SZG")=0,"",COUNTIF(O4:O69,"SZG"))</f>
        <v/>
      </c>
      <c r="P82" s="995"/>
      <c r="Q82" s="996"/>
      <c r="R82" s="996"/>
      <c r="S82" s="249">
        <v>1</v>
      </c>
      <c r="T82" s="995" t="str">
        <f>IF(COUNTIF(U4:U69,"SZG")=0,"",COUNTIF(U4:U69,"SZG"))</f>
        <v/>
      </c>
      <c r="U82" s="996"/>
      <c r="V82" s="996"/>
      <c r="W82" s="249"/>
      <c r="X82" s="254"/>
      <c r="Y82" s="151"/>
      <c r="Z82" s="152"/>
      <c r="AA82" s="139" t="str">
        <f>IF(COUNTIF(AA4:AA69,"SZG")=0,"",COUNTIF(AA4:AA69,"SZG"))</f>
        <v/>
      </c>
      <c r="AB82" s="995"/>
      <c r="AC82" s="996"/>
      <c r="AD82" s="996"/>
      <c r="AE82" s="249">
        <f t="shared" si="25"/>
        <v>1</v>
      </c>
    </row>
    <row r="83" spans="1:31" s="245" customFormat="1" ht="15.75" customHeight="1" x14ac:dyDescent="0.3">
      <c r="A83" s="241"/>
      <c r="B83" s="60"/>
      <c r="C83" s="246" t="s">
        <v>183</v>
      </c>
      <c r="D83" s="995"/>
      <c r="E83" s="996"/>
      <c r="F83" s="996"/>
      <c r="G83" s="249"/>
      <c r="H83" s="995" t="str">
        <f>IF(COUNTIF(I4:I69,"ZV")=0,"",COUNTIF(I4:I69,"ZV"))</f>
        <v/>
      </c>
      <c r="I83" s="996"/>
      <c r="J83" s="996"/>
      <c r="K83" s="249"/>
      <c r="L83" s="995"/>
      <c r="M83" s="996"/>
      <c r="N83" s="996"/>
      <c r="O83" s="249" t="str">
        <f>IF(COUNTIF(O4:O69,"ZV")=0,"",COUNTIF(O4:O69,"ZV"))</f>
        <v/>
      </c>
      <c r="P83" s="995"/>
      <c r="Q83" s="996"/>
      <c r="R83" s="996"/>
      <c r="S83" s="249"/>
      <c r="T83" s="995" t="str">
        <f>IF(COUNTIF(U4:U69,"ZV")=0,"",COUNTIF(U4:U69,"ZV"))</f>
        <v/>
      </c>
      <c r="U83" s="996"/>
      <c r="V83" s="996"/>
      <c r="W83" s="249"/>
      <c r="X83" s="254"/>
      <c r="Y83" s="151"/>
      <c r="Z83" s="152"/>
      <c r="AA83" s="139" t="str">
        <f>IF(COUNTIF(AA4:AA69,"ZV")=0,"",COUNTIF(AA4:AA69,"ZV"))</f>
        <v/>
      </c>
      <c r="AB83" s="995"/>
      <c r="AC83" s="996"/>
      <c r="AD83" s="996"/>
      <c r="AE83" s="249">
        <f t="shared" si="25"/>
        <v>0</v>
      </c>
    </row>
    <row r="84" spans="1:31" ht="17.25" thickBot="1" x14ac:dyDescent="0.35">
      <c r="A84" s="153"/>
      <c r="B84" s="154"/>
      <c r="C84" s="247" t="s">
        <v>23</v>
      </c>
      <c r="D84" s="984"/>
      <c r="E84" s="985"/>
      <c r="F84" s="985"/>
      <c r="G84" s="251">
        <f>IF(SUM(G72:G83)=0,"",SUM(G72:G83))</f>
        <v>10</v>
      </c>
      <c r="H84" s="984" t="str">
        <f>IF(SUM(I72:I83)=0,"",SUM(I72:I83))</f>
        <v/>
      </c>
      <c r="I84" s="985"/>
      <c r="J84" s="985"/>
      <c r="K84" s="251">
        <f>IF(SUM(K72:K83)=0,"",SUM(K72:K83))</f>
        <v>7</v>
      </c>
      <c r="L84" s="984"/>
      <c r="M84" s="985"/>
      <c r="N84" s="985"/>
      <c r="O84" s="251">
        <f>IF(SUM(O72:O83)=0,"",SUM(O72:O83))</f>
        <v>8</v>
      </c>
      <c r="P84" s="984"/>
      <c r="Q84" s="985"/>
      <c r="R84" s="985"/>
      <c r="S84" s="251">
        <f>IF(SUM(S72:S83)=0,"",SUM(S72:S83))</f>
        <v>10</v>
      </c>
      <c r="T84" s="984" t="str">
        <f>IF(SUM(U72:U83)=0,"",SUM(U72:U83))</f>
        <v/>
      </c>
      <c r="U84" s="985"/>
      <c r="V84" s="985"/>
      <c r="W84" s="251">
        <f>IF(SUM(W72:W83)=0,"",SUM(W72:W83))</f>
        <v>8</v>
      </c>
      <c r="X84" s="255"/>
      <c r="Y84" s="256"/>
      <c r="Z84" s="257"/>
      <c r="AA84" s="267">
        <f>IF(SUM(AA72:AA83)=0,"",SUM(AA72:AA83))</f>
        <v>7</v>
      </c>
      <c r="AB84" s="984"/>
      <c r="AC84" s="985"/>
      <c r="AD84" s="985"/>
      <c r="AE84" s="251">
        <f t="shared" si="25"/>
        <v>50</v>
      </c>
    </row>
    <row r="85" spans="1:31" ht="16.5" thickTop="1" x14ac:dyDescent="0.25">
      <c r="A85" s="243"/>
      <c r="B85" s="244"/>
      <c r="C85" s="244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3"/>
      <c r="AC85" s="3"/>
      <c r="AD85" s="3"/>
      <c r="AE85" s="3"/>
    </row>
    <row r="86" spans="1:31" x14ac:dyDescent="0.25">
      <c r="A86" s="986" t="s">
        <v>13</v>
      </c>
      <c r="B86" s="987"/>
      <c r="C86" s="987"/>
      <c r="D86" s="987"/>
      <c r="E86" s="987"/>
      <c r="F86" s="987"/>
      <c r="G86" s="987"/>
      <c r="H86" s="987"/>
      <c r="I86" s="987"/>
      <c r="J86" s="987"/>
      <c r="K86" s="987"/>
      <c r="L86" s="987"/>
      <c r="M86" s="987"/>
      <c r="N86" s="987"/>
      <c r="O86" s="987"/>
      <c r="P86" s="987"/>
      <c r="Q86" s="987"/>
      <c r="R86" s="987"/>
      <c r="S86" s="988"/>
      <c r="T86" s="62"/>
      <c r="U86" s="49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">
      <c r="A87" s="989"/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1"/>
      <c r="T87" s="45"/>
      <c r="U87" s="50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">
      <c r="A88" s="989"/>
      <c r="B88" s="990"/>
      <c r="C88" s="990"/>
      <c r="D88" s="990"/>
      <c r="E88" s="990"/>
      <c r="F88" s="990"/>
      <c r="G88" s="990"/>
      <c r="H88" s="990"/>
      <c r="I88" s="990"/>
      <c r="J88" s="990"/>
      <c r="K88" s="990"/>
      <c r="L88" s="990"/>
      <c r="M88" s="990"/>
      <c r="N88" s="990"/>
      <c r="O88" s="990"/>
      <c r="P88" s="990"/>
      <c r="Q88" s="990"/>
      <c r="R88" s="990"/>
      <c r="S88" s="991"/>
      <c r="T88" s="45"/>
      <c r="U88" s="46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thickBot="1" x14ac:dyDescent="0.25">
      <c r="A89" s="992"/>
      <c r="B89" s="993"/>
      <c r="C89" s="993"/>
      <c r="D89" s="993"/>
      <c r="E89" s="993"/>
      <c r="F89" s="993"/>
      <c r="G89" s="993"/>
      <c r="H89" s="993"/>
      <c r="I89" s="993"/>
      <c r="J89" s="993"/>
      <c r="K89" s="993"/>
      <c r="L89" s="993"/>
      <c r="M89" s="993"/>
      <c r="N89" s="993"/>
      <c r="O89" s="993"/>
      <c r="P89" s="993"/>
      <c r="Q89" s="993"/>
      <c r="R89" s="993"/>
      <c r="S89" s="994"/>
      <c r="T89" s="47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7.25" thickTop="1" x14ac:dyDescent="0.3">
      <c r="A90" s="2"/>
      <c r="B90" s="51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243"/>
      <c r="B91" s="244"/>
      <c r="C91" s="244"/>
    </row>
    <row r="92" spans="1:31" x14ac:dyDescent="0.25">
      <c r="A92" s="243"/>
      <c r="B92" s="244"/>
      <c r="C92" s="244"/>
    </row>
    <row r="93" spans="1:31" x14ac:dyDescent="0.25">
      <c r="A93" s="243"/>
      <c r="B93" s="244"/>
      <c r="C93" s="244"/>
    </row>
    <row r="94" spans="1:31" x14ac:dyDescent="0.25">
      <c r="A94" s="243"/>
      <c r="B94" s="244"/>
      <c r="C94" s="244"/>
    </row>
    <row r="95" spans="1:31" x14ac:dyDescent="0.25">
      <c r="A95" s="243"/>
      <c r="B95" s="244"/>
      <c r="C95" s="244"/>
    </row>
    <row r="96" spans="1:31" x14ac:dyDescent="0.25">
      <c r="A96" s="243"/>
      <c r="B96" s="244"/>
      <c r="C96" s="244"/>
    </row>
    <row r="97" spans="1:3" x14ac:dyDescent="0.25">
      <c r="A97" s="243"/>
      <c r="B97" s="244"/>
      <c r="C97" s="244"/>
    </row>
    <row r="98" spans="1:3" x14ac:dyDescent="0.25">
      <c r="A98" s="243"/>
      <c r="B98" s="244"/>
      <c r="C98" s="244"/>
    </row>
    <row r="99" spans="1:3" x14ac:dyDescent="0.25">
      <c r="A99" s="243"/>
      <c r="B99" s="244"/>
      <c r="C99" s="244"/>
    </row>
    <row r="100" spans="1:3" x14ac:dyDescent="0.25">
      <c r="A100" s="243"/>
      <c r="B100" s="244"/>
      <c r="C100" s="244"/>
    </row>
    <row r="101" spans="1:3" x14ac:dyDescent="0.25">
      <c r="A101" s="243"/>
      <c r="B101" s="244"/>
      <c r="C101" s="244"/>
    </row>
    <row r="102" spans="1:3" x14ac:dyDescent="0.25">
      <c r="A102" s="243"/>
      <c r="B102" s="244"/>
      <c r="C102" s="244"/>
    </row>
    <row r="103" spans="1:3" x14ac:dyDescent="0.25">
      <c r="A103" s="243"/>
      <c r="B103" s="244"/>
      <c r="C103" s="244"/>
    </row>
    <row r="104" spans="1:3" x14ac:dyDescent="0.25">
      <c r="A104" s="243"/>
      <c r="B104" s="244"/>
      <c r="C104" s="244"/>
    </row>
    <row r="105" spans="1:3" x14ac:dyDescent="0.25">
      <c r="A105" s="243"/>
      <c r="B105" s="244"/>
      <c r="C105" s="244"/>
    </row>
    <row r="106" spans="1:3" x14ac:dyDescent="0.25">
      <c r="A106" s="243"/>
      <c r="B106" s="244"/>
      <c r="C106" s="244"/>
    </row>
    <row r="107" spans="1:3" x14ac:dyDescent="0.25">
      <c r="A107" s="243"/>
      <c r="B107" s="293"/>
      <c r="C107" s="293"/>
    </row>
    <row r="108" spans="1:3" x14ac:dyDescent="0.25">
      <c r="A108" s="243"/>
      <c r="B108" s="293"/>
      <c r="C108" s="293"/>
    </row>
    <row r="109" spans="1:3" x14ac:dyDescent="0.25">
      <c r="A109" s="243"/>
      <c r="B109" s="293"/>
      <c r="C109" s="293"/>
    </row>
    <row r="110" spans="1:3" x14ac:dyDescent="0.25">
      <c r="A110" s="243"/>
      <c r="B110" s="293"/>
      <c r="C110" s="293"/>
    </row>
    <row r="111" spans="1:3" x14ac:dyDescent="0.25">
      <c r="A111" s="243"/>
      <c r="B111" s="293"/>
      <c r="C111" s="293"/>
    </row>
    <row r="112" spans="1:3" x14ac:dyDescent="0.25">
      <c r="A112" s="243"/>
      <c r="B112" s="293"/>
      <c r="C112" s="293"/>
    </row>
    <row r="113" spans="1:3" x14ac:dyDescent="0.25">
      <c r="A113" s="243"/>
      <c r="B113" s="293"/>
      <c r="C113" s="293"/>
    </row>
    <row r="114" spans="1:3" x14ac:dyDescent="0.25">
      <c r="A114" s="243"/>
      <c r="B114" s="293"/>
      <c r="C114" s="293"/>
    </row>
    <row r="115" spans="1:3" x14ac:dyDescent="0.25">
      <c r="A115" s="243"/>
      <c r="B115" s="293"/>
      <c r="C115" s="293"/>
    </row>
    <row r="116" spans="1:3" x14ac:dyDescent="0.25">
      <c r="A116" s="294"/>
      <c r="B116" s="295"/>
      <c r="C116" s="295"/>
    </row>
    <row r="117" spans="1:3" x14ac:dyDescent="0.25">
      <c r="A117" s="294"/>
      <c r="B117" s="295"/>
      <c r="C117" s="295"/>
    </row>
    <row r="118" spans="1:3" x14ac:dyDescent="0.25">
      <c r="A118" s="294"/>
      <c r="B118" s="295"/>
      <c r="C118" s="295"/>
    </row>
    <row r="119" spans="1:3" x14ac:dyDescent="0.25">
      <c r="A119" s="294"/>
      <c r="B119" s="295"/>
      <c r="C119" s="295"/>
    </row>
    <row r="120" spans="1:3" x14ac:dyDescent="0.25">
      <c r="A120" s="294"/>
      <c r="B120" s="295"/>
      <c r="C120" s="295"/>
    </row>
    <row r="121" spans="1:3" x14ac:dyDescent="0.25">
      <c r="A121" s="294"/>
      <c r="B121" s="295"/>
      <c r="C121" s="295"/>
    </row>
    <row r="122" spans="1:3" x14ac:dyDescent="0.25">
      <c r="A122" s="294"/>
      <c r="B122" s="295"/>
      <c r="C122" s="295"/>
    </row>
    <row r="123" spans="1:3" x14ac:dyDescent="0.25">
      <c r="A123" s="294"/>
      <c r="B123" s="295"/>
      <c r="C123" s="295"/>
    </row>
    <row r="124" spans="1:3" x14ac:dyDescent="0.25">
      <c r="A124" s="294"/>
      <c r="B124" s="295"/>
      <c r="C124" s="295"/>
    </row>
    <row r="125" spans="1:3" x14ac:dyDescent="0.25">
      <c r="A125" s="294"/>
      <c r="B125" s="295"/>
      <c r="C125" s="295"/>
    </row>
    <row r="126" spans="1:3" x14ac:dyDescent="0.25">
      <c r="A126" s="294"/>
      <c r="B126" s="295"/>
      <c r="C126" s="295"/>
    </row>
    <row r="127" spans="1:3" x14ac:dyDescent="0.25">
      <c r="A127" s="294"/>
      <c r="B127" s="295"/>
      <c r="C127" s="295"/>
    </row>
    <row r="128" spans="1:3" x14ac:dyDescent="0.25">
      <c r="A128" s="294"/>
      <c r="B128" s="295"/>
      <c r="C128" s="295"/>
    </row>
    <row r="129" spans="1:3" x14ac:dyDescent="0.25">
      <c r="A129" s="294"/>
      <c r="B129" s="295"/>
      <c r="C129" s="295"/>
    </row>
    <row r="130" spans="1:3" x14ac:dyDescent="0.25">
      <c r="A130" s="294"/>
      <c r="B130" s="295"/>
      <c r="C130" s="295"/>
    </row>
    <row r="131" spans="1:3" x14ac:dyDescent="0.25">
      <c r="A131" s="294"/>
      <c r="B131" s="295"/>
      <c r="C131" s="295"/>
    </row>
    <row r="132" spans="1:3" x14ac:dyDescent="0.25">
      <c r="A132" s="294"/>
      <c r="B132" s="295"/>
      <c r="C132" s="295"/>
    </row>
    <row r="133" spans="1:3" x14ac:dyDescent="0.25">
      <c r="A133" s="294"/>
      <c r="B133" s="295"/>
      <c r="C133" s="295"/>
    </row>
    <row r="134" spans="1:3" x14ac:dyDescent="0.25">
      <c r="A134" s="294"/>
      <c r="B134" s="295"/>
      <c r="C134" s="295"/>
    </row>
    <row r="135" spans="1:3" x14ac:dyDescent="0.25">
      <c r="A135" s="294"/>
      <c r="B135" s="295"/>
      <c r="C135" s="295"/>
    </row>
    <row r="136" spans="1:3" x14ac:dyDescent="0.25">
      <c r="A136" s="294"/>
      <c r="B136" s="295"/>
      <c r="C136" s="295"/>
    </row>
    <row r="137" spans="1:3" x14ac:dyDescent="0.25">
      <c r="A137" s="294"/>
      <c r="B137" s="295"/>
      <c r="C137" s="295"/>
    </row>
    <row r="138" spans="1:3" x14ac:dyDescent="0.25">
      <c r="A138" s="294"/>
      <c r="B138" s="295"/>
      <c r="C138" s="295"/>
    </row>
    <row r="139" spans="1:3" x14ac:dyDescent="0.25">
      <c r="A139" s="294"/>
      <c r="B139" s="295"/>
      <c r="C139" s="295"/>
    </row>
    <row r="140" spans="1:3" x14ac:dyDescent="0.25">
      <c r="A140" s="294"/>
      <c r="B140" s="295"/>
      <c r="C140" s="295"/>
    </row>
    <row r="141" spans="1:3" x14ac:dyDescent="0.25">
      <c r="A141" s="294"/>
      <c r="B141" s="295"/>
      <c r="C141" s="295"/>
    </row>
    <row r="142" spans="1:3" x14ac:dyDescent="0.25">
      <c r="A142" s="294"/>
      <c r="B142" s="295"/>
      <c r="C142" s="295"/>
    </row>
    <row r="143" spans="1:3" x14ac:dyDescent="0.25">
      <c r="A143" s="294"/>
      <c r="B143" s="295"/>
      <c r="C143" s="295"/>
    </row>
    <row r="144" spans="1:3" x14ac:dyDescent="0.25">
      <c r="A144" s="294"/>
      <c r="B144" s="295"/>
      <c r="C144" s="295"/>
    </row>
    <row r="145" spans="1:3" x14ac:dyDescent="0.25">
      <c r="A145" s="294"/>
      <c r="B145" s="295"/>
      <c r="C145" s="295"/>
    </row>
    <row r="146" spans="1:3" x14ac:dyDescent="0.25">
      <c r="A146" s="294"/>
      <c r="B146" s="295"/>
      <c r="C146" s="295"/>
    </row>
    <row r="147" spans="1:3" x14ac:dyDescent="0.25">
      <c r="A147" s="294"/>
      <c r="B147" s="295"/>
      <c r="C147" s="295"/>
    </row>
    <row r="148" spans="1:3" x14ac:dyDescent="0.25">
      <c r="A148" s="294"/>
      <c r="B148" s="295"/>
      <c r="C148" s="295"/>
    </row>
    <row r="149" spans="1:3" x14ac:dyDescent="0.25">
      <c r="A149" s="294"/>
      <c r="B149" s="295"/>
      <c r="C149" s="295"/>
    </row>
    <row r="150" spans="1:3" x14ac:dyDescent="0.25">
      <c r="A150" s="294"/>
      <c r="B150" s="295"/>
      <c r="C150" s="295"/>
    </row>
    <row r="151" spans="1:3" x14ac:dyDescent="0.25">
      <c r="A151" s="294"/>
      <c r="B151" s="295"/>
      <c r="C151" s="295"/>
    </row>
    <row r="152" spans="1:3" x14ac:dyDescent="0.25">
      <c r="A152" s="294"/>
      <c r="B152" s="295"/>
      <c r="C152" s="295"/>
    </row>
    <row r="153" spans="1:3" x14ac:dyDescent="0.25">
      <c r="A153" s="294"/>
      <c r="B153" s="295"/>
      <c r="C153" s="295"/>
    </row>
    <row r="154" spans="1:3" x14ac:dyDescent="0.25">
      <c r="A154" s="294"/>
      <c r="B154" s="295"/>
      <c r="C154" s="295"/>
    </row>
    <row r="155" spans="1:3" x14ac:dyDescent="0.25">
      <c r="A155" s="294"/>
      <c r="B155" s="295"/>
      <c r="C155" s="295"/>
    </row>
    <row r="156" spans="1:3" x14ac:dyDescent="0.25">
      <c r="A156" s="294"/>
      <c r="B156" s="295"/>
      <c r="C156" s="295"/>
    </row>
    <row r="157" spans="1:3" x14ac:dyDescent="0.25">
      <c r="A157" s="294"/>
      <c r="B157" s="295"/>
      <c r="C157" s="295"/>
    </row>
    <row r="158" spans="1:3" x14ac:dyDescent="0.25">
      <c r="A158" s="294"/>
      <c r="B158" s="295"/>
      <c r="C158" s="295"/>
    </row>
    <row r="159" spans="1:3" x14ac:dyDescent="0.25">
      <c r="A159" s="294"/>
      <c r="B159" s="295"/>
      <c r="C159" s="295"/>
    </row>
    <row r="160" spans="1:3" x14ac:dyDescent="0.25">
      <c r="A160" s="294"/>
      <c r="B160" s="295"/>
      <c r="C160" s="295"/>
    </row>
    <row r="161" spans="1:3" x14ac:dyDescent="0.25">
      <c r="A161" s="294"/>
      <c r="B161" s="295"/>
      <c r="C161" s="295"/>
    </row>
    <row r="162" spans="1:3" x14ac:dyDescent="0.25">
      <c r="A162" s="294"/>
      <c r="B162" s="295"/>
      <c r="C162" s="295"/>
    </row>
    <row r="163" spans="1:3" x14ac:dyDescent="0.25">
      <c r="A163" s="294"/>
      <c r="B163" s="295"/>
      <c r="C163" s="295"/>
    </row>
    <row r="164" spans="1:3" x14ac:dyDescent="0.25">
      <c r="A164" s="294"/>
      <c r="B164" s="295"/>
      <c r="C164" s="295"/>
    </row>
    <row r="165" spans="1:3" x14ac:dyDescent="0.25">
      <c r="A165" s="294"/>
      <c r="B165" s="295"/>
      <c r="C165" s="295"/>
    </row>
    <row r="166" spans="1:3" x14ac:dyDescent="0.25">
      <c r="A166" s="294"/>
      <c r="B166" s="295"/>
      <c r="C166" s="295"/>
    </row>
    <row r="167" spans="1:3" x14ac:dyDescent="0.25">
      <c r="A167" s="294"/>
      <c r="B167" s="295"/>
      <c r="C167" s="295"/>
    </row>
    <row r="168" spans="1:3" x14ac:dyDescent="0.25">
      <c r="A168" s="294"/>
      <c r="B168" s="295"/>
      <c r="C168" s="295"/>
    </row>
    <row r="169" spans="1:3" x14ac:dyDescent="0.25">
      <c r="A169" s="294"/>
      <c r="B169" s="295"/>
      <c r="C169" s="295"/>
    </row>
    <row r="170" spans="1:3" x14ac:dyDescent="0.25">
      <c r="A170" s="294"/>
      <c r="B170" s="295"/>
      <c r="C170" s="295"/>
    </row>
    <row r="171" spans="1:3" x14ac:dyDescent="0.25">
      <c r="A171" s="294"/>
      <c r="B171" s="295"/>
      <c r="C171" s="295"/>
    </row>
    <row r="172" spans="1:3" x14ac:dyDescent="0.25">
      <c r="A172" s="294"/>
      <c r="B172" s="295"/>
      <c r="C172" s="295"/>
    </row>
    <row r="173" spans="1:3" x14ac:dyDescent="0.25">
      <c r="A173" s="294"/>
      <c r="B173" s="295"/>
      <c r="C173" s="295"/>
    </row>
    <row r="174" spans="1:3" x14ac:dyDescent="0.25">
      <c r="A174" s="294"/>
      <c r="B174" s="295"/>
      <c r="C174" s="295"/>
    </row>
    <row r="175" spans="1:3" x14ac:dyDescent="0.25">
      <c r="A175" s="294"/>
      <c r="B175" s="295"/>
      <c r="C175" s="295"/>
    </row>
    <row r="176" spans="1:3" x14ac:dyDescent="0.25">
      <c r="A176" s="294"/>
      <c r="B176" s="295"/>
      <c r="C176" s="295"/>
    </row>
    <row r="177" spans="1:3" x14ac:dyDescent="0.25">
      <c r="A177" s="294"/>
      <c r="B177" s="295"/>
      <c r="C177" s="295"/>
    </row>
    <row r="178" spans="1:3" x14ac:dyDescent="0.25">
      <c r="A178" s="294"/>
      <c r="B178" s="295"/>
      <c r="C178" s="295"/>
    </row>
    <row r="179" spans="1:3" x14ac:dyDescent="0.25">
      <c r="A179" s="294"/>
      <c r="B179" s="295"/>
      <c r="C179" s="295"/>
    </row>
    <row r="180" spans="1:3" x14ac:dyDescent="0.25">
      <c r="A180" s="294"/>
      <c r="B180" s="295"/>
      <c r="C180" s="295"/>
    </row>
    <row r="181" spans="1:3" x14ac:dyDescent="0.25">
      <c r="A181" s="294"/>
      <c r="B181" s="295"/>
      <c r="C181" s="295"/>
    </row>
    <row r="182" spans="1:3" x14ac:dyDescent="0.25">
      <c r="A182" s="294"/>
      <c r="B182" s="295"/>
      <c r="C182" s="295"/>
    </row>
    <row r="183" spans="1:3" x14ac:dyDescent="0.25">
      <c r="A183" s="294"/>
      <c r="B183" s="295"/>
      <c r="C183" s="295"/>
    </row>
    <row r="184" spans="1:3" x14ac:dyDescent="0.25">
      <c r="A184" s="294"/>
      <c r="B184" s="295"/>
      <c r="C184" s="295"/>
    </row>
    <row r="185" spans="1:3" x14ac:dyDescent="0.25">
      <c r="A185" s="294"/>
      <c r="B185" s="295"/>
      <c r="C185" s="295"/>
    </row>
    <row r="186" spans="1:3" x14ac:dyDescent="0.25">
      <c r="A186" s="294"/>
      <c r="B186" s="295"/>
      <c r="C186" s="295"/>
    </row>
    <row r="187" spans="1:3" x14ac:dyDescent="0.25">
      <c r="A187" s="294"/>
      <c r="B187" s="295"/>
      <c r="C187" s="295"/>
    </row>
    <row r="188" spans="1:3" x14ac:dyDescent="0.25">
      <c r="A188" s="294"/>
      <c r="B188" s="295"/>
      <c r="C188" s="295"/>
    </row>
    <row r="189" spans="1:3" x14ac:dyDescent="0.25">
      <c r="A189" s="294"/>
      <c r="B189" s="295"/>
      <c r="C189" s="295"/>
    </row>
    <row r="190" spans="1:3" x14ac:dyDescent="0.25">
      <c r="A190" s="294"/>
      <c r="B190" s="295"/>
      <c r="C190" s="295"/>
    </row>
    <row r="191" spans="1:3" x14ac:dyDescent="0.25">
      <c r="A191" s="294"/>
      <c r="B191" s="295"/>
      <c r="C191" s="295"/>
    </row>
    <row r="192" spans="1:3" x14ac:dyDescent="0.25">
      <c r="A192" s="294"/>
      <c r="B192" s="295"/>
      <c r="C192" s="295"/>
    </row>
    <row r="193" spans="1:3" x14ac:dyDescent="0.25">
      <c r="A193" s="294"/>
      <c r="B193" s="295"/>
      <c r="C193" s="295"/>
    </row>
    <row r="194" spans="1:3" x14ac:dyDescent="0.25">
      <c r="A194" s="294"/>
      <c r="B194" s="295"/>
      <c r="C194" s="295"/>
    </row>
    <row r="195" spans="1:3" x14ac:dyDescent="0.25">
      <c r="A195" s="294"/>
      <c r="B195" s="295"/>
      <c r="C195" s="295"/>
    </row>
    <row r="196" spans="1:3" x14ac:dyDescent="0.25">
      <c r="A196" s="294"/>
      <c r="B196" s="295"/>
      <c r="C196" s="295"/>
    </row>
    <row r="197" spans="1:3" x14ac:dyDescent="0.25">
      <c r="A197" s="294"/>
      <c r="B197" s="295"/>
      <c r="C197" s="295"/>
    </row>
    <row r="198" spans="1:3" x14ac:dyDescent="0.25">
      <c r="A198" s="294"/>
      <c r="B198" s="295"/>
      <c r="C198" s="295"/>
    </row>
    <row r="199" spans="1:3" x14ac:dyDescent="0.25">
      <c r="A199" s="294"/>
      <c r="B199" s="295"/>
      <c r="C199" s="295"/>
    </row>
    <row r="200" spans="1:3" x14ac:dyDescent="0.25">
      <c r="A200" s="294"/>
      <c r="B200" s="295"/>
      <c r="C200" s="295"/>
    </row>
    <row r="201" spans="1:3" x14ac:dyDescent="0.25">
      <c r="A201" s="294"/>
      <c r="B201" s="295"/>
      <c r="C201" s="295"/>
    </row>
    <row r="202" spans="1:3" x14ac:dyDescent="0.25">
      <c r="A202" s="294"/>
      <c r="B202" s="295"/>
      <c r="C202" s="295"/>
    </row>
    <row r="203" spans="1:3" x14ac:dyDescent="0.25">
      <c r="A203" s="294"/>
      <c r="B203" s="295"/>
      <c r="C203" s="295"/>
    </row>
    <row r="204" spans="1:3" x14ac:dyDescent="0.25">
      <c r="A204" s="294"/>
      <c r="B204" s="295"/>
      <c r="C204" s="295"/>
    </row>
    <row r="205" spans="1:3" x14ac:dyDescent="0.25">
      <c r="A205" s="294"/>
      <c r="B205" s="295"/>
      <c r="C205" s="295"/>
    </row>
    <row r="206" spans="1:3" x14ac:dyDescent="0.25">
      <c r="A206" s="294"/>
      <c r="B206" s="295"/>
      <c r="C206" s="295"/>
    </row>
    <row r="207" spans="1:3" x14ac:dyDescent="0.25">
      <c r="A207" s="294"/>
      <c r="B207" s="295"/>
      <c r="C207" s="295"/>
    </row>
    <row r="208" spans="1:3" x14ac:dyDescent="0.25">
      <c r="A208" s="294"/>
      <c r="B208" s="295"/>
      <c r="C208" s="295"/>
    </row>
    <row r="209" spans="1:3" x14ac:dyDescent="0.25">
      <c r="A209" s="294"/>
      <c r="B209" s="295"/>
      <c r="C209" s="295"/>
    </row>
    <row r="210" spans="1:3" x14ac:dyDescent="0.25">
      <c r="A210" s="294"/>
      <c r="B210" s="295"/>
      <c r="C210" s="295"/>
    </row>
    <row r="211" spans="1:3" x14ac:dyDescent="0.25">
      <c r="A211" s="294"/>
      <c r="B211" s="295"/>
      <c r="C211" s="295"/>
    </row>
    <row r="212" spans="1:3" x14ac:dyDescent="0.25">
      <c r="A212" s="294"/>
      <c r="B212" s="295"/>
      <c r="C212" s="295"/>
    </row>
  </sheetData>
  <protectedRanges>
    <protectedRange sqref="C29:C30" name="Tartomány1_2_1_1_1_3_1_1"/>
    <protectedRange sqref="C48" name="Tartomány1_2_1_1_2_3_1_1"/>
    <protectedRange sqref="C49:C50" name="Tartomány1_2_1_1_4_2_1_1"/>
    <protectedRange sqref="C51" name="Tartomány1_2_1_1_5_2_1_1"/>
    <protectedRange sqref="C52" name="Tartomány1_2_1_1_6_2_1_1"/>
    <protectedRange sqref="C53" name="Tartomány1_2_1_1_7_2_1_1"/>
    <protectedRange sqref="C54:C55" name="Tartomány1_2_1_1_8_2_1_1"/>
    <protectedRange sqref="C56:C58" name="Tartomány1_2_1_1_9_2_1_1"/>
    <protectedRange sqref="C12:C15" name="Tartomány1_2_1_1_2"/>
    <protectedRange sqref="C71" name="Tartomány4_1"/>
    <protectedRange sqref="C83:C84" name="Tartomány4_1_1"/>
    <protectedRange sqref="C62" name="Tartomány1_2_1_1_1_1"/>
  </protectedRanges>
  <mergeCells count="121">
    <mergeCell ref="AB6:AE7"/>
    <mergeCell ref="D7:G7"/>
    <mergeCell ref="H7:K7"/>
    <mergeCell ref="L7:O7"/>
    <mergeCell ref="P7:S7"/>
    <mergeCell ref="T7:W7"/>
    <mergeCell ref="X7:AA7"/>
    <mergeCell ref="A1:U1"/>
    <mergeCell ref="A2:U2"/>
    <mergeCell ref="A3:U3"/>
    <mergeCell ref="A4:U4"/>
    <mergeCell ref="A5:U5"/>
    <mergeCell ref="A6:A9"/>
    <mergeCell ref="B6:B9"/>
    <mergeCell ref="C6:C9"/>
    <mergeCell ref="D6:S6"/>
    <mergeCell ref="T6:AA6"/>
    <mergeCell ref="O8:O9"/>
    <mergeCell ref="F8:F9"/>
    <mergeCell ref="G8:G9"/>
    <mergeCell ref="J8:J9"/>
    <mergeCell ref="K8:K9"/>
    <mergeCell ref="N8:N9"/>
    <mergeCell ref="A71:AA71"/>
    <mergeCell ref="D61:AA61"/>
    <mergeCell ref="AB61:AE61"/>
    <mergeCell ref="D66:AA66"/>
    <mergeCell ref="AB66:AE66"/>
    <mergeCell ref="A70:U70"/>
    <mergeCell ref="AD8:AD9"/>
    <mergeCell ref="AE8:AE9"/>
    <mergeCell ref="R8:R9"/>
    <mergeCell ref="S8:S9"/>
    <mergeCell ref="V8:V9"/>
    <mergeCell ref="W8:W9"/>
    <mergeCell ref="Z8:Z9"/>
    <mergeCell ref="AA8:AA9"/>
    <mergeCell ref="AB72:AD72"/>
    <mergeCell ref="D73:F73"/>
    <mergeCell ref="H73:J73"/>
    <mergeCell ref="L73:N73"/>
    <mergeCell ref="P73:R73"/>
    <mergeCell ref="T73:V73"/>
    <mergeCell ref="AB73:AD73"/>
    <mergeCell ref="D72:F72"/>
    <mergeCell ref="H72:J72"/>
    <mergeCell ref="L72:N72"/>
    <mergeCell ref="P72:R72"/>
    <mergeCell ref="T72:V72"/>
    <mergeCell ref="AB74:AD74"/>
    <mergeCell ref="D75:F75"/>
    <mergeCell ref="H75:J75"/>
    <mergeCell ref="L75:N75"/>
    <mergeCell ref="P75:R75"/>
    <mergeCell ref="T75:V75"/>
    <mergeCell ref="AB75:AD75"/>
    <mergeCell ref="D74:F74"/>
    <mergeCell ref="H74:J74"/>
    <mergeCell ref="L74:N74"/>
    <mergeCell ref="P74:R74"/>
    <mergeCell ref="T74:V74"/>
    <mergeCell ref="AB76:AD76"/>
    <mergeCell ref="D77:F77"/>
    <mergeCell ref="H77:J77"/>
    <mergeCell ref="L77:N77"/>
    <mergeCell ref="P77:R77"/>
    <mergeCell ref="T77:V77"/>
    <mergeCell ref="AB77:AD77"/>
    <mergeCell ref="D76:F76"/>
    <mergeCell ref="H76:J76"/>
    <mergeCell ref="L76:N76"/>
    <mergeCell ref="P76:R76"/>
    <mergeCell ref="T76:V76"/>
    <mergeCell ref="AB78:AD78"/>
    <mergeCell ref="D79:F79"/>
    <mergeCell ref="H79:J79"/>
    <mergeCell ref="L79:N79"/>
    <mergeCell ref="P79:R79"/>
    <mergeCell ref="T79:V79"/>
    <mergeCell ref="AB79:AD79"/>
    <mergeCell ref="D78:F78"/>
    <mergeCell ref="H78:J78"/>
    <mergeCell ref="L78:N78"/>
    <mergeCell ref="P78:R78"/>
    <mergeCell ref="T78:V78"/>
    <mergeCell ref="AB80:AD80"/>
    <mergeCell ref="D81:F81"/>
    <mergeCell ref="H81:J81"/>
    <mergeCell ref="L81:N81"/>
    <mergeCell ref="P81:R81"/>
    <mergeCell ref="T81:V81"/>
    <mergeCell ref="AB81:AD81"/>
    <mergeCell ref="D80:F80"/>
    <mergeCell ref="H80:J80"/>
    <mergeCell ref="L80:N80"/>
    <mergeCell ref="P80:R80"/>
    <mergeCell ref="T80:V80"/>
    <mergeCell ref="AF6:AF9"/>
    <mergeCell ref="AG6:AG9"/>
    <mergeCell ref="AB84:AD84"/>
    <mergeCell ref="A86:S86"/>
    <mergeCell ref="A87:S87"/>
    <mergeCell ref="A88:S88"/>
    <mergeCell ref="A89:S89"/>
    <mergeCell ref="D84:F84"/>
    <mergeCell ref="H84:J84"/>
    <mergeCell ref="L84:N84"/>
    <mergeCell ref="P84:R84"/>
    <mergeCell ref="T84:V84"/>
    <mergeCell ref="AB82:AD82"/>
    <mergeCell ref="D83:F83"/>
    <mergeCell ref="H83:J83"/>
    <mergeCell ref="L83:N83"/>
    <mergeCell ref="P83:R83"/>
    <mergeCell ref="T83:V83"/>
    <mergeCell ref="AB83:AD83"/>
    <mergeCell ref="D82:F82"/>
    <mergeCell ref="H82:J82"/>
    <mergeCell ref="L82:N82"/>
    <mergeCell ref="P82:R82"/>
    <mergeCell ref="T82:V82"/>
  </mergeCells>
  <pageMargins left="0.7" right="0.7" top="0.75" bottom="0.75" header="0.3" footer="0.3"/>
  <pageSetup paperSize="8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opLeftCell="A49" zoomScale="89" zoomScaleNormal="89" workbookViewId="0">
      <selection activeCell="AF66" sqref="AF66"/>
    </sheetView>
  </sheetViews>
  <sheetFormatPr defaultRowHeight="12.75" x14ac:dyDescent="0.2"/>
  <cols>
    <col min="1" max="1" width="16.5" customWidth="1"/>
    <col min="3" max="3" width="71.1640625" customWidth="1"/>
    <col min="32" max="32" width="44.33203125" bestFit="1" customWidth="1"/>
    <col min="33" max="33" width="30.8320312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277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278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357</v>
      </c>
      <c r="M7" s="1024"/>
      <c r="N7" s="1024"/>
      <c r="O7" s="1025"/>
      <c r="P7" s="1024" t="s">
        <v>358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6" t="s">
        <v>185</v>
      </c>
      <c r="AB8" s="193"/>
      <c r="AC8" s="193"/>
      <c r="AD8" s="1012" t="s">
        <v>9</v>
      </c>
      <c r="AE8" s="1014" t="s">
        <v>152</v>
      </c>
      <c r="AF8" s="983"/>
      <c r="AG8" s="948"/>
    </row>
    <row r="9" spans="1:33" ht="57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7"/>
      <c r="AB9" s="161" t="s">
        <v>212</v>
      </c>
      <c r="AC9" s="161" t="s">
        <v>212</v>
      </c>
      <c r="AD9" s="1013"/>
      <c r="AE9" s="1015"/>
      <c r="AF9" s="983"/>
      <c r="AG9" s="948"/>
    </row>
    <row r="10" spans="1:33" ht="18.75" thickBot="1" x14ac:dyDescent="0.3">
      <c r="A10" s="122"/>
      <c r="B10" s="123"/>
      <c r="C10" s="124" t="s">
        <v>25</v>
      </c>
      <c r="D10" s="125">
        <f>SZAK!D45</f>
        <v>16</v>
      </c>
      <c r="E10" s="125">
        <f>SZAK!E45</f>
        <v>30</v>
      </c>
      <c r="F10" s="125">
        <f>SZAK!F45</f>
        <v>8</v>
      </c>
      <c r="G10" s="126" t="s">
        <v>356</v>
      </c>
      <c r="H10" s="125">
        <f>SZAK!H45</f>
        <v>24</v>
      </c>
      <c r="I10" s="125">
        <f>SZAK!I45</f>
        <v>20</v>
      </c>
      <c r="J10" s="125">
        <f>SZAK!J45</f>
        <v>8</v>
      </c>
      <c r="K10" s="126" t="s">
        <v>356</v>
      </c>
      <c r="L10" s="125">
        <f>SZAK!L45</f>
        <v>28</v>
      </c>
      <c r="M10" s="125">
        <f>SZAK!M45</f>
        <v>16</v>
      </c>
      <c r="N10" s="125">
        <f>SZAK!N45</f>
        <v>9</v>
      </c>
      <c r="O10" s="126" t="s">
        <v>356</v>
      </c>
      <c r="P10" s="125">
        <f>SZAK!P45</f>
        <v>12</v>
      </c>
      <c r="Q10" s="125">
        <f>SZAK!Q45</f>
        <v>32</v>
      </c>
      <c r="R10" s="125">
        <f>SZAK!R45</f>
        <v>9</v>
      </c>
      <c r="S10" s="126" t="s">
        <v>356</v>
      </c>
      <c r="T10" s="125">
        <f>SZAK!T45</f>
        <v>28</v>
      </c>
      <c r="U10" s="125">
        <f>SZAK!U45</f>
        <v>24</v>
      </c>
      <c r="V10" s="125">
        <f>SZAK!V45</f>
        <v>15</v>
      </c>
      <c r="W10" s="126" t="s">
        <v>356</v>
      </c>
      <c r="X10" s="125">
        <f>SZAK!X45</f>
        <v>34</v>
      </c>
      <c r="Y10" s="125">
        <f>SZAK!Y45</f>
        <v>14</v>
      </c>
      <c r="Z10" s="125">
        <f>SZAK!Z45</f>
        <v>16</v>
      </c>
      <c r="AA10" s="126" t="s">
        <v>356</v>
      </c>
      <c r="AB10" s="125">
        <f>SUM(D10,H10,L10,P10,T10,X10)</f>
        <v>142</v>
      </c>
      <c r="AC10" s="125">
        <f>SUM(E10,I10,M10,Q10,U10,Y10)</f>
        <v>136</v>
      </c>
      <c r="AD10" s="125">
        <f>SUM(F10,J10,N10,R10,V10,Z10)</f>
        <v>65</v>
      </c>
      <c r="AE10" s="127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174"/>
      <c r="T11" s="170"/>
      <c r="U11" s="170"/>
      <c r="V11" s="171"/>
      <c r="W11" s="175"/>
      <c r="X11" s="170"/>
      <c r="Y11" s="170"/>
      <c r="Z11" s="171"/>
      <c r="AA11" s="176"/>
      <c r="AB11" s="194"/>
      <c r="AC11" s="194"/>
      <c r="AD11" s="194"/>
      <c r="AE11" s="195"/>
      <c r="AF11" s="484"/>
      <c r="AG11" s="484"/>
    </row>
    <row r="12" spans="1:33" ht="15.75" x14ac:dyDescent="0.25">
      <c r="A12" s="32" t="s">
        <v>108</v>
      </c>
      <c r="B12" s="30" t="s">
        <v>117</v>
      </c>
      <c r="C12" s="34" t="s">
        <v>109</v>
      </c>
      <c r="D12" s="68">
        <v>18</v>
      </c>
      <c r="E12" s="68"/>
      <c r="F12" s="70">
        <v>2</v>
      </c>
      <c r="G12" s="177" t="s">
        <v>155</v>
      </c>
      <c r="H12" s="74" t="s">
        <v>154</v>
      </c>
      <c r="I12" s="68" t="s">
        <v>154</v>
      </c>
      <c r="J12" s="70"/>
      <c r="K12" s="71"/>
      <c r="L12" s="68" t="s">
        <v>154</v>
      </c>
      <c r="M12" s="68" t="s">
        <v>154</v>
      </c>
      <c r="N12" s="70"/>
      <c r="O12" s="177"/>
      <c r="P12" s="393" t="s">
        <v>154</v>
      </c>
      <c r="Q12" s="298" t="s">
        <v>154</v>
      </c>
      <c r="R12" s="67"/>
      <c r="S12" s="181"/>
      <c r="T12" s="68" t="s">
        <v>154</v>
      </c>
      <c r="U12" s="68" t="s">
        <v>154</v>
      </c>
      <c r="V12" s="80"/>
      <c r="W12" s="392"/>
      <c r="X12" s="74" t="s">
        <v>154</v>
      </c>
      <c r="Y12" s="68" t="s">
        <v>154</v>
      </c>
      <c r="Z12" s="70"/>
      <c r="AA12" s="177"/>
      <c r="AB12" s="74">
        <f>SUM(D12,H12,L12,P12,T12,X12)</f>
        <v>18</v>
      </c>
      <c r="AC12" s="68">
        <f>SUM(E12,I12,M12,Q12,U12,Y12)</f>
        <v>0</v>
      </c>
      <c r="AD12" s="74">
        <f t="shared" ref="AD12:AD45" si="0">IF(J12+F12+N12+R12+V12+Z12=0,"",J12+F12+N12+R12+V12+Z12)</f>
        <v>2</v>
      </c>
      <c r="AE12" s="75">
        <f>SUM(AB12:AC12)</f>
        <v>18</v>
      </c>
      <c r="AF12" s="474" t="s">
        <v>593</v>
      </c>
      <c r="AG12" s="475" t="s">
        <v>594</v>
      </c>
    </row>
    <row r="13" spans="1:33" ht="15.75" x14ac:dyDescent="0.25">
      <c r="A13" s="361" t="s">
        <v>110</v>
      </c>
      <c r="B13" s="362" t="s">
        <v>117</v>
      </c>
      <c r="C13" s="363" t="s">
        <v>111</v>
      </c>
      <c r="D13" s="68">
        <v>10</v>
      </c>
      <c r="E13" s="68"/>
      <c r="F13" s="70">
        <v>2</v>
      </c>
      <c r="G13" s="177" t="s">
        <v>155</v>
      </c>
      <c r="H13" s="74" t="s">
        <v>154</v>
      </c>
      <c r="I13" s="68" t="s">
        <v>154</v>
      </c>
      <c r="J13" s="70"/>
      <c r="K13" s="71"/>
      <c r="L13" s="68" t="s">
        <v>154</v>
      </c>
      <c r="M13" s="68" t="s">
        <v>154</v>
      </c>
      <c r="N13" s="70"/>
      <c r="O13" s="177"/>
      <c r="P13" s="393" t="s">
        <v>154</v>
      </c>
      <c r="Q13" s="298" t="s">
        <v>154</v>
      </c>
      <c r="R13" s="67"/>
      <c r="S13" s="181"/>
      <c r="T13" s="68" t="s">
        <v>154</v>
      </c>
      <c r="U13" s="68" t="s">
        <v>154</v>
      </c>
      <c r="V13" s="80"/>
      <c r="W13" s="392"/>
      <c r="X13" s="74" t="s">
        <v>154</v>
      </c>
      <c r="Y13" s="68" t="s">
        <v>154</v>
      </c>
      <c r="Z13" s="70"/>
      <c r="AA13" s="177"/>
      <c r="AB13" s="74">
        <f t="shared" ref="AB13:AC65" si="1">SUM(D13,H13,L13,P13,T13,X13)</f>
        <v>10</v>
      </c>
      <c r="AC13" s="68">
        <f t="shared" ref="AC13:AC65" si="2">SUM(E13,I13,M13,Q13,U13,Y13)</f>
        <v>0</v>
      </c>
      <c r="AD13" s="74">
        <f t="shared" si="0"/>
        <v>2</v>
      </c>
      <c r="AE13" s="75">
        <f t="shared" ref="AE13:AE65" si="3">SUM(AB13:AC13)</f>
        <v>10</v>
      </c>
      <c r="AF13" s="475" t="s">
        <v>571</v>
      </c>
      <c r="AG13" s="475" t="s">
        <v>595</v>
      </c>
    </row>
    <row r="14" spans="1:33" ht="15.75" x14ac:dyDescent="0.25">
      <c r="A14" s="361" t="s">
        <v>98</v>
      </c>
      <c r="B14" s="362" t="s">
        <v>117</v>
      </c>
      <c r="C14" s="363" t="s">
        <v>99</v>
      </c>
      <c r="D14" s="68"/>
      <c r="E14" s="68">
        <v>16</v>
      </c>
      <c r="F14" s="70">
        <v>2</v>
      </c>
      <c r="G14" s="177" t="s">
        <v>157</v>
      </c>
      <c r="H14" s="74" t="s">
        <v>154</v>
      </c>
      <c r="I14" s="68" t="s">
        <v>154</v>
      </c>
      <c r="J14" s="70"/>
      <c r="K14" s="71"/>
      <c r="L14" s="68" t="s">
        <v>154</v>
      </c>
      <c r="M14" s="68" t="s">
        <v>154</v>
      </c>
      <c r="N14" s="70"/>
      <c r="O14" s="177"/>
      <c r="P14" s="393" t="s">
        <v>154</v>
      </c>
      <c r="Q14" s="298" t="s">
        <v>154</v>
      </c>
      <c r="R14" s="67"/>
      <c r="S14" s="181"/>
      <c r="T14" s="68" t="s">
        <v>154</v>
      </c>
      <c r="U14" s="68" t="s">
        <v>154</v>
      </c>
      <c r="V14" s="80"/>
      <c r="W14" s="392"/>
      <c r="X14" s="74" t="s">
        <v>154</v>
      </c>
      <c r="Y14" s="68" t="s">
        <v>154</v>
      </c>
      <c r="Z14" s="70"/>
      <c r="AA14" s="177"/>
      <c r="AB14" s="74">
        <f t="shared" si="1"/>
        <v>0</v>
      </c>
      <c r="AC14" s="68">
        <f t="shared" si="2"/>
        <v>16</v>
      </c>
      <c r="AD14" s="74">
        <f t="shared" si="0"/>
        <v>2</v>
      </c>
      <c r="AE14" s="75">
        <f t="shared" si="3"/>
        <v>16</v>
      </c>
      <c r="AF14" s="474" t="s">
        <v>593</v>
      </c>
      <c r="AG14" s="475" t="s">
        <v>596</v>
      </c>
    </row>
    <row r="15" spans="1:33" ht="15.75" x14ac:dyDescent="0.25">
      <c r="A15" s="361" t="s">
        <v>78</v>
      </c>
      <c r="B15" s="362" t="s">
        <v>117</v>
      </c>
      <c r="C15" s="363" t="s">
        <v>79</v>
      </c>
      <c r="D15" s="68"/>
      <c r="E15" s="68">
        <v>16</v>
      </c>
      <c r="F15" s="70">
        <v>2</v>
      </c>
      <c r="G15" s="177" t="s">
        <v>157</v>
      </c>
      <c r="H15" s="74" t="s">
        <v>154</v>
      </c>
      <c r="I15" s="68" t="s">
        <v>154</v>
      </c>
      <c r="J15" s="70"/>
      <c r="K15" s="71"/>
      <c r="L15" s="68" t="s">
        <v>154</v>
      </c>
      <c r="M15" s="68" t="s">
        <v>154</v>
      </c>
      <c r="N15" s="70"/>
      <c r="O15" s="177"/>
      <c r="P15" s="393" t="s">
        <v>154</v>
      </c>
      <c r="Q15" s="298" t="s">
        <v>154</v>
      </c>
      <c r="R15" s="67"/>
      <c r="S15" s="181"/>
      <c r="T15" s="68" t="s">
        <v>154</v>
      </c>
      <c r="U15" s="68" t="s">
        <v>154</v>
      </c>
      <c r="V15" s="80"/>
      <c r="W15" s="392"/>
      <c r="X15" s="74" t="s">
        <v>154</v>
      </c>
      <c r="Y15" s="68" t="s">
        <v>154</v>
      </c>
      <c r="Z15" s="70"/>
      <c r="AA15" s="177"/>
      <c r="AB15" s="74">
        <f t="shared" si="1"/>
        <v>0</v>
      </c>
      <c r="AC15" s="68">
        <f t="shared" si="2"/>
        <v>16</v>
      </c>
      <c r="AD15" s="74">
        <f t="shared" si="0"/>
        <v>2</v>
      </c>
      <c r="AE15" s="75">
        <f t="shared" si="3"/>
        <v>16</v>
      </c>
      <c r="AF15" s="474" t="s">
        <v>552</v>
      </c>
      <c r="AG15" s="475" t="s">
        <v>597</v>
      </c>
    </row>
    <row r="16" spans="1:33" ht="15.75" x14ac:dyDescent="0.25">
      <c r="A16" s="28" t="s">
        <v>731</v>
      </c>
      <c r="B16" s="10" t="s">
        <v>1</v>
      </c>
      <c r="C16" s="20" t="s">
        <v>732</v>
      </c>
      <c r="D16" s="74"/>
      <c r="E16" s="68">
        <v>24</v>
      </c>
      <c r="F16" s="67">
        <v>4</v>
      </c>
      <c r="G16" s="312" t="s">
        <v>155</v>
      </c>
      <c r="H16" s="74" t="s">
        <v>154</v>
      </c>
      <c r="I16" s="68" t="s">
        <v>154</v>
      </c>
      <c r="J16" s="70"/>
      <c r="K16" s="71"/>
      <c r="L16" s="68"/>
      <c r="M16" s="68"/>
      <c r="N16" s="70"/>
      <c r="O16" s="177"/>
      <c r="P16" s="74" t="s">
        <v>154</v>
      </c>
      <c r="Q16" s="68" t="s">
        <v>154</v>
      </c>
      <c r="R16" s="70"/>
      <c r="S16" s="71"/>
      <c r="T16" s="68" t="s">
        <v>154</v>
      </c>
      <c r="U16" s="68" t="s">
        <v>154</v>
      </c>
      <c r="V16" s="70"/>
      <c r="W16" s="177"/>
      <c r="X16" s="74" t="s">
        <v>154</v>
      </c>
      <c r="Y16" s="68" t="s">
        <v>154</v>
      </c>
      <c r="Z16" s="70"/>
      <c r="AA16" s="177"/>
      <c r="AB16" s="74">
        <f t="shared" si="1"/>
        <v>0</v>
      </c>
      <c r="AC16" s="68">
        <f t="shared" si="1"/>
        <v>24</v>
      </c>
      <c r="AD16" s="74">
        <f t="shared" si="0"/>
        <v>4</v>
      </c>
      <c r="AE16" s="75">
        <f t="shared" ref="AE16" si="4">SUM(AB16,AC16)</f>
        <v>24</v>
      </c>
      <c r="AF16" s="474" t="s">
        <v>546</v>
      </c>
      <c r="AG16" s="475" t="s">
        <v>547</v>
      </c>
    </row>
    <row r="17" spans="1:33" ht="15.75" x14ac:dyDescent="0.25">
      <c r="A17" s="32" t="s">
        <v>1015</v>
      </c>
      <c r="B17" s="608"/>
      <c r="C17" s="34" t="s">
        <v>1039</v>
      </c>
      <c r="D17" s="594"/>
      <c r="E17" s="594"/>
      <c r="F17" s="595"/>
      <c r="G17" s="596"/>
      <c r="H17" s="597"/>
      <c r="I17" s="594"/>
      <c r="J17" s="595"/>
      <c r="K17" s="598"/>
      <c r="L17" s="594"/>
      <c r="M17" s="594"/>
      <c r="N17" s="595"/>
      <c r="O17" s="596"/>
      <c r="P17" s="599"/>
      <c r="Q17" s="856">
        <v>8</v>
      </c>
      <c r="R17" s="851">
        <v>1</v>
      </c>
      <c r="S17" s="852" t="s">
        <v>157</v>
      </c>
      <c r="T17" s="594"/>
      <c r="U17" s="594"/>
      <c r="V17" s="667"/>
      <c r="W17" s="610"/>
      <c r="X17" s="597"/>
      <c r="Y17" s="594"/>
      <c r="Z17" s="595"/>
      <c r="AA17" s="596"/>
      <c r="AB17" s="597">
        <v>0</v>
      </c>
      <c r="AC17" s="594">
        <v>14</v>
      </c>
      <c r="AD17" s="597">
        <v>1</v>
      </c>
      <c r="AE17" s="604">
        <v>14</v>
      </c>
      <c r="AF17" s="474" t="s">
        <v>546</v>
      </c>
      <c r="AG17" s="706" t="s">
        <v>684</v>
      </c>
    </row>
    <row r="18" spans="1:33" ht="15.75" x14ac:dyDescent="0.25">
      <c r="A18" s="32" t="s">
        <v>1016</v>
      </c>
      <c r="B18" s="608"/>
      <c r="C18" s="34" t="s">
        <v>848</v>
      </c>
      <c r="D18" s="594"/>
      <c r="E18" s="594"/>
      <c r="F18" s="595"/>
      <c r="G18" s="596"/>
      <c r="H18" s="597"/>
      <c r="I18" s="594"/>
      <c r="J18" s="595"/>
      <c r="K18" s="598"/>
      <c r="L18" s="594"/>
      <c r="M18" s="594"/>
      <c r="N18" s="595"/>
      <c r="O18" s="596"/>
      <c r="P18" s="599"/>
      <c r="Q18" s="600"/>
      <c r="R18" s="601"/>
      <c r="S18" s="602"/>
      <c r="T18" s="594"/>
      <c r="U18" s="594"/>
      <c r="V18" s="667"/>
      <c r="W18" s="610"/>
      <c r="X18" s="597"/>
      <c r="Y18" s="594">
        <v>8</v>
      </c>
      <c r="Z18" s="595">
        <v>1</v>
      </c>
      <c r="AA18" s="596" t="s">
        <v>157</v>
      </c>
      <c r="AB18" s="597">
        <v>0</v>
      </c>
      <c r="AC18" s="594">
        <v>10</v>
      </c>
      <c r="AD18" s="597">
        <v>1</v>
      </c>
      <c r="AE18" s="604">
        <v>10</v>
      </c>
      <c r="AF18" s="474" t="s">
        <v>546</v>
      </c>
      <c r="AG18" s="706" t="s">
        <v>547</v>
      </c>
    </row>
    <row r="19" spans="1:33" ht="15.75" x14ac:dyDescent="0.25">
      <c r="A19" s="32" t="s">
        <v>1017</v>
      </c>
      <c r="B19" s="608"/>
      <c r="C19" s="34" t="s">
        <v>1025</v>
      </c>
      <c r="D19" s="594"/>
      <c r="E19" s="594"/>
      <c r="F19" s="595"/>
      <c r="G19" s="596"/>
      <c r="H19" s="597"/>
      <c r="I19" s="594"/>
      <c r="J19" s="595"/>
      <c r="K19" s="598"/>
      <c r="L19" s="594"/>
      <c r="M19" s="594"/>
      <c r="N19" s="595"/>
      <c r="O19" s="596"/>
      <c r="P19" s="599"/>
      <c r="Q19" s="600"/>
      <c r="R19" s="601"/>
      <c r="S19" s="602"/>
      <c r="T19" s="594"/>
      <c r="U19" s="594"/>
      <c r="V19" s="667"/>
      <c r="W19" s="610"/>
      <c r="X19" s="597"/>
      <c r="Y19" s="594">
        <v>8</v>
      </c>
      <c r="Z19" s="595">
        <v>1</v>
      </c>
      <c r="AA19" s="596" t="s">
        <v>157</v>
      </c>
      <c r="AB19" s="597">
        <v>0</v>
      </c>
      <c r="AC19" s="594">
        <v>10</v>
      </c>
      <c r="AD19" s="597">
        <v>1</v>
      </c>
      <c r="AE19" s="604">
        <v>10</v>
      </c>
      <c r="AF19" s="474" t="s">
        <v>546</v>
      </c>
      <c r="AG19" s="706" t="s">
        <v>645</v>
      </c>
    </row>
    <row r="20" spans="1:33" ht="15.75" x14ac:dyDescent="0.25">
      <c r="A20" s="32" t="s">
        <v>281</v>
      </c>
      <c r="B20" s="362" t="s">
        <v>1</v>
      </c>
      <c r="C20" s="363" t="s">
        <v>282</v>
      </c>
      <c r="D20" s="68" t="s">
        <v>154</v>
      </c>
      <c r="E20" s="68" t="s">
        <v>154</v>
      </c>
      <c r="F20" s="70"/>
      <c r="G20" s="177"/>
      <c r="H20" s="74" t="s">
        <v>154</v>
      </c>
      <c r="I20" s="68" t="s">
        <v>154</v>
      </c>
      <c r="J20" s="70"/>
      <c r="K20" s="71"/>
      <c r="L20" s="68">
        <v>16</v>
      </c>
      <c r="M20" s="68"/>
      <c r="N20" s="70">
        <v>3</v>
      </c>
      <c r="O20" s="177" t="s">
        <v>1</v>
      </c>
      <c r="P20" s="393" t="s">
        <v>154</v>
      </c>
      <c r="Q20" s="298" t="s">
        <v>154</v>
      </c>
      <c r="R20" s="67"/>
      <c r="S20" s="181"/>
      <c r="T20" s="68" t="s">
        <v>154</v>
      </c>
      <c r="U20" s="68" t="s">
        <v>154</v>
      </c>
      <c r="V20" s="80"/>
      <c r="W20" s="392"/>
      <c r="X20" s="74" t="s">
        <v>154</v>
      </c>
      <c r="Y20" s="68" t="s">
        <v>154</v>
      </c>
      <c r="Z20" s="70"/>
      <c r="AA20" s="177"/>
      <c r="AB20" s="74">
        <f t="shared" si="1"/>
        <v>16</v>
      </c>
      <c r="AC20" s="68">
        <f t="shared" si="2"/>
        <v>0</v>
      </c>
      <c r="AD20" s="74">
        <f t="shared" si="0"/>
        <v>3</v>
      </c>
      <c r="AE20" s="75">
        <f t="shared" si="3"/>
        <v>16</v>
      </c>
      <c r="AF20" s="474" t="s">
        <v>577</v>
      </c>
      <c r="AG20" s="792" t="s">
        <v>853</v>
      </c>
    </row>
    <row r="21" spans="1:33" ht="15.75" x14ac:dyDescent="0.25">
      <c r="A21" s="32" t="s">
        <v>283</v>
      </c>
      <c r="B21" s="362" t="s">
        <v>1</v>
      </c>
      <c r="C21" s="363" t="s">
        <v>284</v>
      </c>
      <c r="D21" s="68" t="s">
        <v>154</v>
      </c>
      <c r="E21" s="68" t="s">
        <v>154</v>
      </c>
      <c r="F21" s="70"/>
      <c r="G21" s="177"/>
      <c r="H21" s="74" t="s">
        <v>154</v>
      </c>
      <c r="I21" s="68" t="s">
        <v>154</v>
      </c>
      <c r="J21" s="70"/>
      <c r="K21" s="71"/>
      <c r="L21" s="68" t="s">
        <v>154</v>
      </c>
      <c r="M21" s="68" t="s">
        <v>154</v>
      </c>
      <c r="N21" s="70"/>
      <c r="O21" s="177"/>
      <c r="P21" s="393">
        <v>16</v>
      </c>
      <c r="Q21" s="298"/>
      <c r="R21" s="67">
        <v>3</v>
      </c>
      <c r="S21" s="181" t="s">
        <v>1</v>
      </c>
      <c r="T21" s="68" t="s">
        <v>154</v>
      </c>
      <c r="U21" s="68" t="s">
        <v>154</v>
      </c>
      <c r="V21" s="80"/>
      <c r="W21" s="392"/>
      <c r="X21" s="74" t="s">
        <v>154</v>
      </c>
      <c r="Y21" s="68" t="s">
        <v>154</v>
      </c>
      <c r="Z21" s="70"/>
      <c r="AA21" s="177"/>
      <c r="AB21" s="74">
        <f t="shared" si="1"/>
        <v>16</v>
      </c>
      <c r="AC21" s="68">
        <f t="shared" si="2"/>
        <v>0</v>
      </c>
      <c r="AD21" s="74">
        <f t="shared" si="0"/>
        <v>3</v>
      </c>
      <c r="AE21" s="75">
        <f t="shared" si="3"/>
        <v>16</v>
      </c>
      <c r="AF21" s="475" t="s">
        <v>577</v>
      </c>
      <c r="AG21" s="792" t="s">
        <v>853</v>
      </c>
    </row>
    <row r="22" spans="1:33" ht="15.75" x14ac:dyDescent="0.25">
      <c r="A22" s="361" t="s">
        <v>285</v>
      </c>
      <c r="B22" s="362" t="s">
        <v>1</v>
      </c>
      <c r="C22" s="363" t="s">
        <v>286</v>
      </c>
      <c r="D22" s="68" t="s">
        <v>154</v>
      </c>
      <c r="E22" s="68" t="s">
        <v>154</v>
      </c>
      <c r="F22" s="70"/>
      <c r="G22" s="177"/>
      <c r="H22" s="74" t="s">
        <v>154</v>
      </c>
      <c r="I22" s="68" t="s">
        <v>154</v>
      </c>
      <c r="J22" s="70"/>
      <c r="K22" s="71"/>
      <c r="L22" s="68">
        <v>16</v>
      </c>
      <c r="M22" s="68"/>
      <c r="N22" s="70">
        <v>3</v>
      </c>
      <c r="O22" s="177" t="s">
        <v>1</v>
      </c>
      <c r="P22" s="393" t="s">
        <v>154</v>
      </c>
      <c r="Q22" s="298" t="s">
        <v>154</v>
      </c>
      <c r="R22" s="67"/>
      <c r="S22" s="181"/>
      <c r="T22" s="68" t="s">
        <v>154</v>
      </c>
      <c r="U22" s="68" t="s">
        <v>154</v>
      </c>
      <c r="V22" s="80"/>
      <c r="W22" s="392"/>
      <c r="X22" s="74" t="s">
        <v>154</v>
      </c>
      <c r="Y22" s="68" t="s">
        <v>154</v>
      </c>
      <c r="Z22" s="70"/>
      <c r="AA22" s="177"/>
      <c r="AB22" s="74">
        <f t="shared" si="1"/>
        <v>16</v>
      </c>
      <c r="AC22" s="68">
        <f t="shared" si="2"/>
        <v>0</v>
      </c>
      <c r="AD22" s="74">
        <f t="shared" si="0"/>
        <v>3</v>
      </c>
      <c r="AE22" s="75">
        <f t="shared" si="3"/>
        <v>16</v>
      </c>
      <c r="AF22" s="474" t="s">
        <v>583</v>
      </c>
      <c r="AG22" s="792" t="s">
        <v>567</v>
      </c>
    </row>
    <row r="23" spans="1:33" ht="15.75" x14ac:dyDescent="0.25">
      <c r="A23" s="361" t="s">
        <v>287</v>
      </c>
      <c r="B23" s="362" t="s">
        <v>1</v>
      </c>
      <c r="C23" s="363" t="s">
        <v>288</v>
      </c>
      <c r="D23" s="68" t="s">
        <v>154</v>
      </c>
      <c r="E23" s="68" t="s">
        <v>154</v>
      </c>
      <c r="F23" s="70"/>
      <c r="G23" s="177"/>
      <c r="H23" s="74" t="s">
        <v>154</v>
      </c>
      <c r="I23" s="68" t="s">
        <v>154</v>
      </c>
      <c r="J23" s="70"/>
      <c r="K23" s="71"/>
      <c r="L23" s="68" t="s">
        <v>154</v>
      </c>
      <c r="M23" s="68" t="s">
        <v>154</v>
      </c>
      <c r="N23" s="70"/>
      <c r="O23" s="177"/>
      <c r="P23" s="393">
        <v>12</v>
      </c>
      <c r="Q23" s="298"/>
      <c r="R23" s="67">
        <v>2</v>
      </c>
      <c r="S23" s="181" t="s">
        <v>1</v>
      </c>
      <c r="T23" s="68" t="s">
        <v>154</v>
      </c>
      <c r="U23" s="68" t="s">
        <v>154</v>
      </c>
      <c r="V23" s="80"/>
      <c r="W23" s="392"/>
      <c r="X23" s="74" t="s">
        <v>154</v>
      </c>
      <c r="Y23" s="68" t="s">
        <v>154</v>
      </c>
      <c r="Z23" s="70"/>
      <c r="AA23" s="177"/>
      <c r="AB23" s="74">
        <f t="shared" si="1"/>
        <v>12</v>
      </c>
      <c r="AC23" s="68">
        <f t="shared" si="2"/>
        <v>0</v>
      </c>
      <c r="AD23" s="74">
        <f t="shared" si="0"/>
        <v>2</v>
      </c>
      <c r="AE23" s="75">
        <f t="shared" si="3"/>
        <v>12</v>
      </c>
      <c r="AF23" s="474" t="s">
        <v>583</v>
      </c>
      <c r="AG23" s="792" t="s">
        <v>567</v>
      </c>
    </row>
    <row r="24" spans="1:33" ht="15.75" x14ac:dyDescent="0.25">
      <c r="A24" s="361" t="s">
        <v>56</v>
      </c>
      <c r="B24" s="362" t="s">
        <v>1</v>
      </c>
      <c r="C24" s="364" t="s">
        <v>114</v>
      </c>
      <c r="D24" s="68" t="s">
        <v>154</v>
      </c>
      <c r="E24" s="68" t="s">
        <v>154</v>
      </c>
      <c r="F24" s="70"/>
      <c r="G24" s="177"/>
      <c r="H24" s="74" t="s">
        <v>154</v>
      </c>
      <c r="I24" s="68" t="s">
        <v>154</v>
      </c>
      <c r="J24" s="70"/>
      <c r="K24" s="71"/>
      <c r="L24" s="68" t="s">
        <v>154</v>
      </c>
      <c r="M24" s="68" t="s">
        <v>154</v>
      </c>
      <c r="N24" s="70"/>
      <c r="O24" s="177"/>
      <c r="P24" s="393">
        <v>8</v>
      </c>
      <c r="Q24" s="298"/>
      <c r="R24" s="67">
        <v>2</v>
      </c>
      <c r="S24" s="181" t="s">
        <v>1</v>
      </c>
      <c r="T24" s="68" t="s">
        <v>154</v>
      </c>
      <c r="U24" s="68" t="s">
        <v>154</v>
      </c>
      <c r="V24" s="80"/>
      <c r="W24" s="392"/>
      <c r="X24" s="74" t="s">
        <v>154</v>
      </c>
      <c r="Y24" s="68" t="s">
        <v>154</v>
      </c>
      <c r="Z24" s="70"/>
      <c r="AA24" s="177"/>
      <c r="AB24" s="74">
        <f t="shared" si="1"/>
        <v>8</v>
      </c>
      <c r="AC24" s="68">
        <f t="shared" si="2"/>
        <v>0</v>
      </c>
      <c r="AD24" s="74">
        <f t="shared" si="0"/>
        <v>2</v>
      </c>
      <c r="AE24" s="75">
        <f t="shared" si="3"/>
        <v>8</v>
      </c>
      <c r="AF24" s="652" t="s">
        <v>807</v>
      </c>
      <c r="AG24" s="792" t="s">
        <v>840</v>
      </c>
    </row>
    <row r="25" spans="1:33" ht="15.75" x14ac:dyDescent="0.25">
      <c r="A25" s="361" t="s">
        <v>57</v>
      </c>
      <c r="B25" s="362" t="s">
        <v>1</v>
      </c>
      <c r="C25" s="364" t="s">
        <v>58</v>
      </c>
      <c r="D25" s="68" t="s">
        <v>154</v>
      </c>
      <c r="E25" s="68" t="s">
        <v>154</v>
      </c>
      <c r="F25" s="70"/>
      <c r="G25" s="177"/>
      <c r="H25" s="74" t="s">
        <v>154</v>
      </c>
      <c r="I25" s="68" t="s">
        <v>154</v>
      </c>
      <c r="J25" s="70"/>
      <c r="K25" s="71"/>
      <c r="L25" s="68" t="s">
        <v>154</v>
      </c>
      <c r="M25" s="68" t="s">
        <v>154</v>
      </c>
      <c r="N25" s="70"/>
      <c r="O25" s="177"/>
      <c r="P25" s="393" t="s">
        <v>154</v>
      </c>
      <c r="Q25" s="298" t="s">
        <v>154</v>
      </c>
      <c r="R25" s="67"/>
      <c r="S25" s="181"/>
      <c r="T25" s="68">
        <v>8</v>
      </c>
      <c r="U25" s="68"/>
      <c r="V25" s="80">
        <v>2</v>
      </c>
      <c r="W25" s="392" t="s">
        <v>1</v>
      </c>
      <c r="X25" s="74" t="s">
        <v>154</v>
      </c>
      <c r="Y25" s="68" t="s">
        <v>154</v>
      </c>
      <c r="Z25" s="70"/>
      <c r="AA25" s="177"/>
      <c r="AB25" s="74">
        <f t="shared" si="1"/>
        <v>8</v>
      </c>
      <c r="AC25" s="68">
        <f t="shared" si="2"/>
        <v>0</v>
      </c>
      <c r="AD25" s="74">
        <f t="shared" si="0"/>
        <v>2</v>
      </c>
      <c r="AE25" s="75">
        <f t="shared" si="3"/>
        <v>8</v>
      </c>
      <c r="AF25" s="652" t="s">
        <v>807</v>
      </c>
      <c r="AG25" s="792" t="s">
        <v>840</v>
      </c>
    </row>
    <row r="26" spans="1:33" ht="15.75" x14ac:dyDescent="0.25">
      <c r="A26" s="361" t="s">
        <v>232</v>
      </c>
      <c r="B26" s="362" t="s">
        <v>1</v>
      </c>
      <c r="C26" s="363" t="s">
        <v>233</v>
      </c>
      <c r="D26" s="68" t="s">
        <v>154</v>
      </c>
      <c r="E26" s="68" t="s">
        <v>154</v>
      </c>
      <c r="F26" s="70"/>
      <c r="G26" s="177"/>
      <c r="H26" s="74" t="s">
        <v>154</v>
      </c>
      <c r="I26" s="68" t="s">
        <v>154</v>
      </c>
      <c r="J26" s="70"/>
      <c r="K26" s="71"/>
      <c r="L26" s="68" t="s">
        <v>154</v>
      </c>
      <c r="M26" s="68" t="s">
        <v>154</v>
      </c>
      <c r="N26" s="70"/>
      <c r="O26" s="177"/>
      <c r="P26" s="393">
        <v>10</v>
      </c>
      <c r="Q26" s="298"/>
      <c r="R26" s="67">
        <v>3</v>
      </c>
      <c r="S26" s="181" t="s">
        <v>136</v>
      </c>
      <c r="T26" s="68" t="s">
        <v>154</v>
      </c>
      <c r="U26" s="68" t="s">
        <v>154</v>
      </c>
      <c r="V26" s="80"/>
      <c r="W26" s="392"/>
      <c r="X26" s="74" t="s">
        <v>154</v>
      </c>
      <c r="Y26" s="68" t="s">
        <v>154</v>
      </c>
      <c r="Z26" s="70"/>
      <c r="AA26" s="177"/>
      <c r="AB26" s="74">
        <f t="shared" si="1"/>
        <v>10</v>
      </c>
      <c r="AC26" s="68">
        <f t="shared" si="2"/>
        <v>0</v>
      </c>
      <c r="AD26" s="74">
        <f t="shared" si="0"/>
        <v>3</v>
      </c>
      <c r="AE26" s="75">
        <f t="shared" si="3"/>
        <v>10</v>
      </c>
      <c r="AF26" s="474" t="s">
        <v>855</v>
      </c>
      <c r="AG26" s="893" t="s">
        <v>856</v>
      </c>
    </row>
    <row r="27" spans="1:33" ht="15.75" x14ac:dyDescent="0.25">
      <c r="A27" s="361" t="s">
        <v>59</v>
      </c>
      <c r="B27" s="362" t="s">
        <v>1</v>
      </c>
      <c r="C27" s="363" t="s">
        <v>60</v>
      </c>
      <c r="D27" s="68" t="s">
        <v>154</v>
      </c>
      <c r="E27" s="68" t="s">
        <v>154</v>
      </c>
      <c r="F27" s="70"/>
      <c r="G27" s="177"/>
      <c r="H27" s="74" t="s">
        <v>154</v>
      </c>
      <c r="I27" s="68" t="s">
        <v>154</v>
      </c>
      <c r="J27" s="70"/>
      <c r="K27" s="71"/>
      <c r="L27" s="68"/>
      <c r="M27" s="68" t="s">
        <v>154</v>
      </c>
      <c r="N27" s="80"/>
      <c r="O27" s="177"/>
      <c r="P27" s="393"/>
      <c r="Q27" s="298"/>
      <c r="R27" s="853"/>
      <c r="S27" s="854"/>
      <c r="T27" s="74">
        <v>10</v>
      </c>
      <c r="U27" s="68"/>
      <c r="V27" s="70">
        <v>2</v>
      </c>
      <c r="W27" s="392" t="s">
        <v>1</v>
      </c>
      <c r="X27" s="74"/>
      <c r="Y27" s="68"/>
      <c r="Z27" s="70"/>
      <c r="AA27" s="392"/>
      <c r="AB27" s="74">
        <f t="shared" si="1"/>
        <v>10</v>
      </c>
      <c r="AC27" s="68">
        <f t="shared" si="2"/>
        <v>0</v>
      </c>
      <c r="AD27" s="74">
        <f t="shared" si="0"/>
        <v>2</v>
      </c>
      <c r="AE27" s="75">
        <f t="shared" si="3"/>
        <v>10</v>
      </c>
      <c r="AF27" s="474" t="s">
        <v>575</v>
      </c>
      <c r="AG27" s="792" t="s">
        <v>582</v>
      </c>
    </row>
    <row r="28" spans="1:33" ht="15.75" x14ac:dyDescent="0.25">
      <c r="A28" s="365" t="s">
        <v>289</v>
      </c>
      <c r="B28" s="362" t="s">
        <v>1</v>
      </c>
      <c r="C28" s="364" t="s">
        <v>290</v>
      </c>
      <c r="D28" s="68"/>
      <c r="E28" s="68"/>
      <c r="F28" s="70"/>
      <c r="G28" s="177"/>
      <c r="H28" s="74"/>
      <c r="I28" s="68">
        <v>8</v>
      </c>
      <c r="J28" s="70">
        <v>2</v>
      </c>
      <c r="K28" s="71" t="s">
        <v>157</v>
      </c>
      <c r="L28" s="68"/>
      <c r="M28" s="68"/>
      <c r="N28" s="70"/>
      <c r="O28" s="177"/>
      <c r="P28" s="393"/>
      <c r="Q28" s="298"/>
      <c r="R28" s="67"/>
      <c r="S28" s="181"/>
      <c r="T28" s="68"/>
      <c r="U28" s="68"/>
      <c r="V28" s="80"/>
      <c r="W28" s="392"/>
      <c r="X28" s="74"/>
      <c r="Y28" s="68"/>
      <c r="Z28" s="70"/>
      <c r="AA28" s="177"/>
      <c r="AB28" s="74">
        <f t="shared" si="1"/>
        <v>0</v>
      </c>
      <c r="AC28" s="68">
        <f t="shared" si="2"/>
        <v>8</v>
      </c>
      <c r="AD28" s="74">
        <f t="shared" si="0"/>
        <v>2</v>
      </c>
      <c r="AE28" s="75">
        <f t="shared" si="3"/>
        <v>8</v>
      </c>
      <c r="AF28" s="474" t="s">
        <v>552</v>
      </c>
      <c r="AG28" s="792" t="s">
        <v>689</v>
      </c>
    </row>
    <row r="29" spans="1:33" ht="15.75" x14ac:dyDescent="0.25">
      <c r="A29" s="365" t="s">
        <v>291</v>
      </c>
      <c r="B29" s="362" t="s">
        <v>1</v>
      </c>
      <c r="C29" s="364" t="s">
        <v>292</v>
      </c>
      <c r="D29" s="68"/>
      <c r="E29" s="68"/>
      <c r="F29" s="70"/>
      <c r="G29" s="177"/>
      <c r="H29" s="74"/>
      <c r="I29" s="68"/>
      <c r="J29" s="70"/>
      <c r="K29" s="71"/>
      <c r="L29" s="68"/>
      <c r="M29" s="68">
        <v>8</v>
      </c>
      <c r="N29" s="70">
        <v>2</v>
      </c>
      <c r="O29" s="177" t="s">
        <v>157</v>
      </c>
      <c r="P29" s="393"/>
      <c r="Q29" s="298"/>
      <c r="R29" s="67"/>
      <c r="S29" s="181"/>
      <c r="T29" s="68"/>
      <c r="U29" s="68"/>
      <c r="V29" s="80"/>
      <c r="W29" s="392"/>
      <c r="X29" s="74"/>
      <c r="Y29" s="68"/>
      <c r="Z29" s="70"/>
      <c r="AA29" s="177"/>
      <c r="AB29" s="74">
        <f t="shared" si="1"/>
        <v>0</v>
      </c>
      <c r="AC29" s="68">
        <f t="shared" si="2"/>
        <v>8</v>
      </c>
      <c r="AD29" s="74">
        <f t="shared" si="0"/>
        <v>2</v>
      </c>
      <c r="AE29" s="75">
        <f t="shared" si="3"/>
        <v>8</v>
      </c>
      <c r="AF29" s="474" t="s">
        <v>552</v>
      </c>
      <c r="AG29" s="792" t="s">
        <v>689</v>
      </c>
    </row>
    <row r="30" spans="1:33" ht="15.75" x14ac:dyDescent="0.25">
      <c r="A30" s="365" t="s">
        <v>293</v>
      </c>
      <c r="B30" s="362" t="s">
        <v>1</v>
      </c>
      <c r="C30" s="364" t="s">
        <v>294</v>
      </c>
      <c r="D30" s="68"/>
      <c r="E30" s="68"/>
      <c r="F30" s="70"/>
      <c r="G30" s="177"/>
      <c r="H30" s="74"/>
      <c r="I30" s="68"/>
      <c r="J30" s="70"/>
      <c r="K30" s="71"/>
      <c r="L30" s="68"/>
      <c r="M30" s="68"/>
      <c r="N30" s="70"/>
      <c r="O30" s="177"/>
      <c r="P30" s="393"/>
      <c r="Q30" s="298">
        <v>8</v>
      </c>
      <c r="R30" s="67">
        <v>2</v>
      </c>
      <c r="S30" s="181" t="s">
        <v>157</v>
      </c>
      <c r="T30" s="68"/>
      <c r="U30" s="68"/>
      <c r="V30" s="80"/>
      <c r="W30" s="392"/>
      <c r="X30" s="74"/>
      <c r="Y30" s="68"/>
      <c r="Z30" s="70"/>
      <c r="AA30" s="177"/>
      <c r="AB30" s="74">
        <f t="shared" si="1"/>
        <v>0</v>
      </c>
      <c r="AC30" s="68">
        <f t="shared" si="2"/>
        <v>8</v>
      </c>
      <c r="AD30" s="74">
        <f t="shared" si="0"/>
        <v>2</v>
      </c>
      <c r="AE30" s="75">
        <f t="shared" si="3"/>
        <v>8</v>
      </c>
      <c r="AF30" s="474" t="s">
        <v>552</v>
      </c>
      <c r="AG30" s="792" t="s">
        <v>686</v>
      </c>
    </row>
    <row r="31" spans="1:33" ht="15.75" x14ac:dyDescent="0.25">
      <c r="A31" s="365" t="s">
        <v>295</v>
      </c>
      <c r="B31" s="362" t="s">
        <v>1</v>
      </c>
      <c r="C31" s="364" t="s">
        <v>296</v>
      </c>
      <c r="D31" s="68"/>
      <c r="E31" s="68"/>
      <c r="F31" s="70"/>
      <c r="G31" s="177"/>
      <c r="H31" s="393"/>
      <c r="I31" s="68"/>
      <c r="J31" s="70"/>
      <c r="K31" s="71"/>
      <c r="L31" s="68"/>
      <c r="M31" s="68"/>
      <c r="N31" s="70"/>
      <c r="O31" s="177"/>
      <c r="P31" s="393"/>
      <c r="Q31" s="298"/>
      <c r="R31" s="67"/>
      <c r="S31" s="181"/>
      <c r="T31" s="68"/>
      <c r="U31" s="68">
        <v>8</v>
      </c>
      <c r="V31" s="80">
        <v>2</v>
      </c>
      <c r="W31" s="392" t="s">
        <v>157</v>
      </c>
      <c r="X31" s="74"/>
      <c r="Y31" s="68"/>
      <c r="Z31" s="70"/>
      <c r="AA31" s="177"/>
      <c r="AB31" s="74">
        <f t="shared" si="1"/>
        <v>0</v>
      </c>
      <c r="AC31" s="68">
        <f t="shared" si="2"/>
        <v>8</v>
      </c>
      <c r="AD31" s="74">
        <f t="shared" si="0"/>
        <v>2</v>
      </c>
      <c r="AE31" s="75">
        <f t="shared" si="3"/>
        <v>8</v>
      </c>
      <c r="AF31" s="474" t="s">
        <v>552</v>
      </c>
      <c r="AG31" s="792" t="s">
        <v>686</v>
      </c>
    </row>
    <row r="32" spans="1:33" ht="15.75" x14ac:dyDescent="0.25">
      <c r="A32" s="365" t="s">
        <v>297</v>
      </c>
      <c r="B32" s="362" t="s">
        <v>1</v>
      </c>
      <c r="C32" s="364" t="s">
        <v>298</v>
      </c>
      <c r="D32" s="68"/>
      <c r="E32" s="68"/>
      <c r="F32" s="70"/>
      <c r="G32" s="177"/>
      <c r="H32" s="74"/>
      <c r="I32" s="68"/>
      <c r="J32" s="70"/>
      <c r="K32" s="71"/>
      <c r="L32" s="68"/>
      <c r="M32" s="68"/>
      <c r="N32" s="70"/>
      <c r="O32" s="177"/>
      <c r="P32" s="393"/>
      <c r="Q32" s="298"/>
      <c r="R32" s="67"/>
      <c r="S32" s="181"/>
      <c r="T32" s="68"/>
      <c r="U32" s="68"/>
      <c r="V32" s="80"/>
      <c r="W32" s="392"/>
      <c r="X32" s="74"/>
      <c r="Y32" s="68">
        <v>8</v>
      </c>
      <c r="Z32" s="70">
        <v>2</v>
      </c>
      <c r="AA32" s="177" t="s">
        <v>157</v>
      </c>
      <c r="AB32" s="74">
        <f t="shared" si="1"/>
        <v>0</v>
      </c>
      <c r="AC32" s="68">
        <f t="shared" si="2"/>
        <v>8</v>
      </c>
      <c r="AD32" s="74">
        <f t="shared" si="0"/>
        <v>2</v>
      </c>
      <c r="AE32" s="75">
        <f t="shared" si="3"/>
        <v>8</v>
      </c>
      <c r="AF32" s="474" t="s">
        <v>552</v>
      </c>
      <c r="AG32" s="792" t="s">
        <v>686</v>
      </c>
    </row>
    <row r="33" spans="1:33" ht="15.75" x14ac:dyDescent="0.25">
      <c r="A33" s="361" t="s">
        <v>812</v>
      </c>
      <c r="B33" s="362" t="s">
        <v>117</v>
      </c>
      <c r="C33" s="847" t="s">
        <v>816</v>
      </c>
      <c r="D33" s="68"/>
      <c r="E33" s="68"/>
      <c r="F33" s="70"/>
      <c r="G33" s="177"/>
      <c r="H33" s="393">
        <v>4</v>
      </c>
      <c r="I33" s="298"/>
      <c r="J33" s="67">
        <v>2</v>
      </c>
      <c r="K33" s="181" t="s">
        <v>136</v>
      </c>
      <c r="L33" s="68"/>
      <c r="M33" s="68"/>
      <c r="N33" s="70"/>
      <c r="O33" s="177"/>
      <c r="P33" s="393"/>
      <c r="Q33" s="298"/>
      <c r="R33" s="67"/>
      <c r="S33" s="181"/>
      <c r="T33" s="68"/>
      <c r="U33" s="68"/>
      <c r="V33" s="70"/>
      <c r="W33" s="392"/>
      <c r="X33" s="74"/>
      <c r="Y33" s="68"/>
      <c r="Z33" s="70"/>
      <c r="AA33" s="177"/>
      <c r="AB33" s="74">
        <f t="shared" si="1"/>
        <v>4</v>
      </c>
      <c r="AC33" s="68">
        <f t="shared" si="2"/>
        <v>0</v>
      </c>
      <c r="AD33" s="74">
        <f t="shared" si="0"/>
        <v>2</v>
      </c>
      <c r="AE33" s="75">
        <f t="shared" si="3"/>
        <v>4</v>
      </c>
      <c r="AF33" s="474" t="s">
        <v>579</v>
      </c>
      <c r="AG33" s="792" t="s">
        <v>1011</v>
      </c>
    </row>
    <row r="34" spans="1:33" ht="15.75" x14ac:dyDescent="0.25">
      <c r="A34" s="361" t="s">
        <v>813</v>
      </c>
      <c r="B34" s="362" t="s">
        <v>117</v>
      </c>
      <c r="C34" s="847" t="s">
        <v>817</v>
      </c>
      <c r="D34" s="68"/>
      <c r="E34" s="68"/>
      <c r="F34" s="70"/>
      <c r="G34" s="177"/>
      <c r="H34" s="74"/>
      <c r="I34" s="68"/>
      <c r="J34" s="70"/>
      <c r="K34" s="71"/>
      <c r="L34" s="298">
        <v>8</v>
      </c>
      <c r="M34" s="298"/>
      <c r="N34" s="67">
        <v>2</v>
      </c>
      <c r="O34" s="312" t="s">
        <v>136</v>
      </c>
      <c r="P34" s="393"/>
      <c r="Q34" s="298"/>
      <c r="R34" s="67"/>
      <c r="S34" s="181"/>
      <c r="T34" s="298"/>
      <c r="U34" s="298"/>
      <c r="V34" s="67"/>
      <c r="W34" s="397"/>
      <c r="X34" s="74"/>
      <c r="Y34" s="68"/>
      <c r="Z34" s="70"/>
      <c r="AA34" s="177"/>
      <c r="AB34" s="74">
        <f t="shared" si="1"/>
        <v>8</v>
      </c>
      <c r="AC34" s="68">
        <f t="shared" si="2"/>
        <v>0</v>
      </c>
      <c r="AD34" s="74">
        <f t="shared" si="0"/>
        <v>2</v>
      </c>
      <c r="AE34" s="75">
        <f t="shared" si="3"/>
        <v>8</v>
      </c>
      <c r="AF34" s="474" t="s">
        <v>579</v>
      </c>
      <c r="AG34" s="792" t="s">
        <v>1011</v>
      </c>
    </row>
    <row r="35" spans="1:33" ht="15.75" x14ac:dyDescent="0.25">
      <c r="A35" s="361" t="s">
        <v>814</v>
      </c>
      <c r="B35" s="362" t="s">
        <v>117</v>
      </c>
      <c r="C35" s="848" t="s">
        <v>818</v>
      </c>
      <c r="D35" s="68"/>
      <c r="E35" s="68"/>
      <c r="F35" s="70"/>
      <c r="G35" s="177"/>
      <c r="H35" s="74"/>
      <c r="I35" s="68"/>
      <c r="J35" s="70"/>
      <c r="K35" s="71"/>
      <c r="L35" s="68"/>
      <c r="M35" s="68"/>
      <c r="N35" s="70"/>
      <c r="O35" s="177"/>
      <c r="P35" s="393"/>
      <c r="Q35" s="298"/>
      <c r="R35" s="67"/>
      <c r="S35" s="181"/>
      <c r="T35" s="74">
        <v>4</v>
      </c>
      <c r="U35" s="298"/>
      <c r="V35" s="70">
        <v>2</v>
      </c>
      <c r="W35" s="71" t="s">
        <v>136</v>
      </c>
      <c r="X35" s="74"/>
      <c r="Y35" s="68"/>
      <c r="Z35" s="70"/>
      <c r="AA35" s="177"/>
      <c r="AB35" s="74">
        <f t="shared" si="1"/>
        <v>4</v>
      </c>
      <c r="AC35" s="68">
        <f t="shared" si="2"/>
        <v>0</v>
      </c>
      <c r="AD35" s="74">
        <f t="shared" si="0"/>
        <v>2</v>
      </c>
      <c r="AE35" s="75">
        <f t="shared" si="3"/>
        <v>4</v>
      </c>
      <c r="AF35" s="474" t="s">
        <v>579</v>
      </c>
      <c r="AG35" s="475" t="s">
        <v>635</v>
      </c>
    </row>
    <row r="36" spans="1:33" ht="15.75" x14ac:dyDescent="0.25">
      <c r="A36" s="361" t="s">
        <v>815</v>
      </c>
      <c r="B36" s="362" t="s">
        <v>117</v>
      </c>
      <c r="C36" s="848" t="s">
        <v>819</v>
      </c>
      <c r="D36" s="68"/>
      <c r="E36" s="68"/>
      <c r="F36" s="70"/>
      <c r="G36" s="177"/>
      <c r="H36" s="74"/>
      <c r="I36" s="68"/>
      <c r="J36" s="70"/>
      <c r="K36" s="71"/>
      <c r="L36" s="298"/>
      <c r="M36" s="298"/>
      <c r="N36" s="67"/>
      <c r="O36" s="312"/>
      <c r="P36" s="393"/>
      <c r="Q36" s="298"/>
      <c r="R36" s="67"/>
      <c r="S36" s="181"/>
      <c r="T36" s="74"/>
      <c r="U36" s="298"/>
      <c r="V36" s="70"/>
      <c r="W36" s="71"/>
      <c r="X36" s="74">
        <v>4</v>
      </c>
      <c r="Y36" s="68"/>
      <c r="Z36" s="70">
        <v>1</v>
      </c>
      <c r="AA36" s="177" t="s">
        <v>1</v>
      </c>
      <c r="AB36" s="74">
        <f t="shared" si="1"/>
        <v>4</v>
      </c>
      <c r="AC36" s="68">
        <f t="shared" si="2"/>
        <v>0</v>
      </c>
      <c r="AD36" s="74">
        <f t="shared" si="0"/>
        <v>1</v>
      </c>
      <c r="AE36" s="75">
        <f t="shared" si="3"/>
        <v>4</v>
      </c>
      <c r="AF36" s="474" t="s">
        <v>579</v>
      </c>
      <c r="AG36" s="475" t="s">
        <v>635</v>
      </c>
    </row>
    <row r="37" spans="1:33" ht="15.75" x14ac:dyDescent="0.25">
      <c r="A37" s="361" t="s">
        <v>301</v>
      </c>
      <c r="B37" s="362" t="s">
        <v>117</v>
      </c>
      <c r="C37" s="363" t="s">
        <v>302</v>
      </c>
      <c r="D37" s="68"/>
      <c r="E37" s="68"/>
      <c r="F37" s="70"/>
      <c r="G37" s="177"/>
      <c r="H37" s="74">
        <v>10</v>
      </c>
      <c r="I37" s="68"/>
      <c r="J37" s="70">
        <v>3</v>
      </c>
      <c r="K37" s="71" t="s">
        <v>359</v>
      </c>
      <c r="L37" s="68"/>
      <c r="M37" s="68"/>
      <c r="N37" s="70"/>
      <c r="O37" s="177"/>
      <c r="P37" s="393"/>
      <c r="Q37" s="298"/>
      <c r="R37" s="67"/>
      <c r="S37" s="181"/>
      <c r="T37" s="68"/>
      <c r="U37" s="298"/>
      <c r="V37" s="70"/>
      <c r="W37" s="392"/>
      <c r="X37" s="74"/>
      <c r="Y37" s="68"/>
      <c r="Z37" s="70"/>
      <c r="AA37" s="177"/>
      <c r="AB37" s="74">
        <f t="shared" si="1"/>
        <v>10</v>
      </c>
      <c r="AC37" s="68">
        <f t="shared" si="2"/>
        <v>0</v>
      </c>
      <c r="AD37" s="74">
        <f t="shared" si="0"/>
        <v>3</v>
      </c>
      <c r="AE37" s="75">
        <f t="shared" si="3"/>
        <v>10</v>
      </c>
      <c r="AF37" s="474" t="s">
        <v>579</v>
      </c>
      <c r="AG37" s="475" t="s">
        <v>599</v>
      </c>
    </row>
    <row r="38" spans="1:33" ht="15.75" x14ac:dyDescent="0.25">
      <c r="A38" s="361" t="s">
        <v>304</v>
      </c>
      <c r="B38" s="362" t="s">
        <v>117</v>
      </c>
      <c r="C38" s="363" t="s">
        <v>305</v>
      </c>
      <c r="D38" s="68"/>
      <c r="E38" s="68"/>
      <c r="F38" s="70"/>
      <c r="G38" s="177"/>
      <c r="H38" s="74"/>
      <c r="I38" s="68"/>
      <c r="J38" s="70"/>
      <c r="K38" s="71"/>
      <c r="L38" s="68">
        <v>6</v>
      </c>
      <c r="M38" s="68">
        <v>6</v>
      </c>
      <c r="N38" s="70">
        <v>3</v>
      </c>
      <c r="O38" s="71" t="s">
        <v>359</v>
      </c>
      <c r="P38" s="393"/>
      <c r="Q38" s="298"/>
      <c r="R38" s="67"/>
      <c r="S38" s="181"/>
      <c r="T38" s="68"/>
      <c r="U38" s="298"/>
      <c r="V38" s="70"/>
      <c r="W38" s="392"/>
      <c r="X38" s="74"/>
      <c r="Y38" s="68"/>
      <c r="Z38" s="70"/>
      <c r="AA38" s="177"/>
      <c r="AB38" s="74">
        <f t="shared" si="1"/>
        <v>6</v>
      </c>
      <c r="AC38" s="68">
        <f t="shared" si="2"/>
        <v>6</v>
      </c>
      <c r="AD38" s="74">
        <f t="shared" si="0"/>
        <v>3</v>
      </c>
      <c r="AE38" s="75">
        <f t="shared" si="3"/>
        <v>12</v>
      </c>
      <c r="AF38" s="474" t="s">
        <v>579</v>
      </c>
      <c r="AG38" s="475" t="s">
        <v>599</v>
      </c>
    </row>
    <row r="39" spans="1:33" ht="15.75" x14ac:dyDescent="0.25">
      <c r="A39" s="361" t="s">
        <v>306</v>
      </c>
      <c r="B39" s="362" t="s">
        <v>117</v>
      </c>
      <c r="C39" s="363" t="s">
        <v>307</v>
      </c>
      <c r="D39" s="68"/>
      <c r="E39" s="68"/>
      <c r="F39" s="70"/>
      <c r="G39" s="177"/>
      <c r="H39" s="74"/>
      <c r="I39" s="68"/>
      <c r="J39" s="70"/>
      <c r="K39" s="71"/>
      <c r="L39" s="68"/>
      <c r="M39" s="68"/>
      <c r="N39" s="70"/>
      <c r="O39" s="177"/>
      <c r="P39" s="393">
        <v>6</v>
      </c>
      <c r="Q39" s="298">
        <v>6</v>
      </c>
      <c r="R39" s="67">
        <v>2</v>
      </c>
      <c r="S39" s="71" t="s">
        <v>359</v>
      </c>
      <c r="T39" s="68"/>
      <c r="U39" s="298"/>
      <c r="V39" s="70"/>
      <c r="W39" s="392"/>
      <c r="X39" s="74"/>
      <c r="Y39" s="68"/>
      <c r="Z39" s="70"/>
      <c r="AA39" s="177"/>
      <c r="AB39" s="74">
        <f t="shared" si="1"/>
        <v>6</v>
      </c>
      <c r="AC39" s="68">
        <f t="shared" si="2"/>
        <v>6</v>
      </c>
      <c r="AD39" s="74">
        <f t="shared" si="0"/>
        <v>2</v>
      </c>
      <c r="AE39" s="75">
        <f t="shared" si="3"/>
        <v>12</v>
      </c>
      <c r="AF39" s="474" t="s">
        <v>579</v>
      </c>
      <c r="AG39" s="475" t="s">
        <v>599</v>
      </c>
    </row>
    <row r="40" spans="1:33" ht="15.75" x14ac:dyDescent="0.25">
      <c r="A40" s="361" t="s">
        <v>308</v>
      </c>
      <c r="B40" s="362" t="s">
        <v>117</v>
      </c>
      <c r="C40" s="363" t="s">
        <v>309</v>
      </c>
      <c r="D40" s="68"/>
      <c r="E40" s="68"/>
      <c r="F40" s="70"/>
      <c r="G40" s="177"/>
      <c r="H40" s="74"/>
      <c r="I40" s="68"/>
      <c r="J40" s="70"/>
      <c r="K40" s="71"/>
      <c r="L40" s="68"/>
      <c r="M40" s="68"/>
      <c r="N40" s="70"/>
      <c r="O40" s="177"/>
      <c r="P40" s="393"/>
      <c r="Q40" s="298"/>
      <c r="R40" s="67"/>
      <c r="S40" s="181"/>
      <c r="T40" s="298">
        <v>6</v>
      </c>
      <c r="U40" s="298">
        <v>6</v>
      </c>
      <c r="V40" s="67">
        <v>2</v>
      </c>
      <c r="W40" s="71" t="s">
        <v>359</v>
      </c>
      <c r="X40" s="74"/>
      <c r="Y40" s="68"/>
      <c r="Z40" s="70"/>
      <c r="AA40" s="177"/>
      <c r="AB40" s="74">
        <f t="shared" si="1"/>
        <v>6</v>
      </c>
      <c r="AC40" s="68">
        <f t="shared" si="2"/>
        <v>6</v>
      </c>
      <c r="AD40" s="74">
        <f t="shared" si="0"/>
        <v>2</v>
      </c>
      <c r="AE40" s="75">
        <f t="shared" si="3"/>
        <v>12</v>
      </c>
      <c r="AF40" s="474" t="s">
        <v>579</v>
      </c>
      <c r="AG40" s="475" t="s">
        <v>599</v>
      </c>
    </row>
    <row r="41" spans="1:33" ht="15.75" x14ac:dyDescent="0.25">
      <c r="A41" s="361" t="s">
        <v>310</v>
      </c>
      <c r="B41" s="362" t="s">
        <v>117</v>
      </c>
      <c r="C41" s="363" t="s">
        <v>311</v>
      </c>
      <c r="D41" s="68"/>
      <c r="E41" s="68"/>
      <c r="F41" s="70"/>
      <c r="G41" s="177"/>
      <c r="H41" s="74"/>
      <c r="I41" s="68"/>
      <c r="J41" s="70"/>
      <c r="K41" s="71"/>
      <c r="L41" s="68"/>
      <c r="M41" s="68"/>
      <c r="N41" s="70"/>
      <c r="O41" s="177"/>
      <c r="P41" s="393"/>
      <c r="Q41" s="298"/>
      <c r="R41" s="67"/>
      <c r="S41" s="181"/>
      <c r="T41" s="68"/>
      <c r="U41" s="298"/>
      <c r="V41" s="70"/>
      <c r="W41" s="392"/>
      <c r="X41" s="393">
        <v>10</v>
      </c>
      <c r="Y41" s="68"/>
      <c r="Z41" s="303">
        <v>3</v>
      </c>
      <c r="AA41" s="400" t="s">
        <v>191</v>
      </c>
      <c r="AB41" s="74">
        <f t="shared" si="1"/>
        <v>10</v>
      </c>
      <c r="AC41" s="68">
        <f t="shared" si="2"/>
        <v>0</v>
      </c>
      <c r="AD41" s="74">
        <f t="shared" si="0"/>
        <v>3</v>
      </c>
      <c r="AE41" s="75">
        <f t="shared" si="3"/>
        <v>10</v>
      </c>
      <c r="AF41" s="474" t="s">
        <v>579</v>
      </c>
      <c r="AG41" s="475" t="s">
        <v>599</v>
      </c>
    </row>
    <row r="42" spans="1:33" ht="15.75" x14ac:dyDescent="0.25">
      <c r="A42" s="575" t="s">
        <v>312</v>
      </c>
      <c r="B42" s="362" t="s">
        <v>117</v>
      </c>
      <c r="C42" s="574" t="s">
        <v>313</v>
      </c>
      <c r="D42" s="68">
        <v>10</v>
      </c>
      <c r="E42" s="68">
        <v>6</v>
      </c>
      <c r="F42" s="366">
        <v>4</v>
      </c>
      <c r="G42" s="177" t="s">
        <v>360</v>
      </c>
      <c r="H42" s="74"/>
      <c r="I42" s="68"/>
      <c r="J42" s="70"/>
      <c r="K42" s="71"/>
      <c r="L42" s="68"/>
      <c r="M42" s="68"/>
      <c r="N42" s="70"/>
      <c r="O42" s="177"/>
      <c r="P42" s="393"/>
      <c r="Q42" s="298"/>
      <c r="R42" s="67"/>
      <c r="S42" s="181"/>
      <c r="T42" s="68"/>
      <c r="U42" s="68"/>
      <c r="V42" s="70"/>
      <c r="W42" s="392"/>
      <c r="X42" s="74"/>
      <c r="Y42" s="68"/>
      <c r="Z42" s="70"/>
      <c r="AA42" s="177"/>
      <c r="AB42" s="74">
        <f t="shared" si="1"/>
        <v>10</v>
      </c>
      <c r="AC42" s="68">
        <f t="shared" si="2"/>
        <v>6</v>
      </c>
      <c r="AD42" s="74">
        <f t="shared" si="0"/>
        <v>4</v>
      </c>
      <c r="AE42" s="75">
        <f t="shared" si="3"/>
        <v>16</v>
      </c>
      <c r="AF42" s="474" t="s">
        <v>579</v>
      </c>
      <c r="AG42" s="475" t="s">
        <v>600</v>
      </c>
    </row>
    <row r="43" spans="1:33" ht="15.75" x14ac:dyDescent="0.25">
      <c r="A43" s="361" t="s">
        <v>314</v>
      </c>
      <c r="B43" s="362" t="s">
        <v>117</v>
      </c>
      <c r="C43" s="363" t="s">
        <v>315</v>
      </c>
      <c r="D43" s="68"/>
      <c r="E43" s="68"/>
      <c r="F43" s="70"/>
      <c r="G43" s="177"/>
      <c r="H43" s="74">
        <v>8</v>
      </c>
      <c r="I43" s="68">
        <v>4</v>
      </c>
      <c r="J43" s="70">
        <v>3</v>
      </c>
      <c r="K43" s="177" t="s">
        <v>360</v>
      </c>
      <c r="L43" s="68"/>
      <c r="M43" s="68"/>
      <c r="N43" s="70"/>
      <c r="O43" s="177"/>
      <c r="P43" s="393"/>
      <c r="Q43" s="298"/>
      <c r="R43" s="67"/>
      <c r="S43" s="181"/>
      <c r="T43" s="68"/>
      <c r="U43" s="68"/>
      <c r="V43" s="70"/>
      <c r="W43" s="392"/>
      <c r="X43" s="74"/>
      <c r="Y43" s="68"/>
      <c r="Z43" s="70"/>
      <c r="AA43" s="177"/>
      <c r="AB43" s="74">
        <f t="shared" si="1"/>
        <v>8</v>
      </c>
      <c r="AC43" s="68">
        <f t="shared" si="2"/>
        <v>4</v>
      </c>
      <c r="AD43" s="74">
        <f t="shared" si="0"/>
        <v>3</v>
      </c>
      <c r="AE43" s="75">
        <f t="shared" si="3"/>
        <v>12</v>
      </c>
      <c r="AF43" s="474" t="s">
        <v>579</v>
      </c>
      <c r="AG43" s="475" t="s">
        <v>600</v>
      </c>
    </row>
    <row r="44" spans="1:33" ht="15.75" x14ac:dyDescent="0.25">
      <c r="A44" s="361" t="s">
        <v>316</v>
      </c>
      <c r="B44" s="362" t="s">
        <v>117</v>
      </c>
      <c r="C44" s="363" t="s">
        <v>317</v>
      </c>
      <c r="D44" s="68"/>
      <c r="E44" s="68"/>
      <c r="F44" s="70"/>
      <c r="G44" s="177"/>
      <c r="H44" s="74"/>
      <c r="I44" s="68"/>
      <c r="J44" s="70"/>
      <c r="K44" s="71"/>
      <c r="L44" s="298">
        <v>8</v>
      </c>
      <c r="M44" s="298">
        <v>4</v>
      </c>
      <c r="N44" s="67">
        <v>3</v>
      </c>
      <c r="O44" s="177" t="s">
        <v>360</v>
      </c>
      <c r="P44" s="393"/>
      <c r="Q44" s="298"/>
      <c r="R44" s="67"/>
      <c r="S44" s="181"/>
      <c r="T44" s="68"/>
      <c r="U44" s="68"/>
      <c r="V44" s="70"/>
      <c r="W44" s="392"/>
      <c r="X44" s="74"/>
      <c r="Y44" s="68"/>
      <c r="Z44" s="70"/>
      <c r="AA44" s="177"/>
      <c r="AB44" s="74">
        <f t="shared" si="1"/>
        <v>8</v>
      </c>
      <c r="AC44" s="68">
        <f t="shared" si="2"/>
        <v>4</v>
      </c>
      <c r="AD44" s="74">
        <f t="shared" si="0"/>
        <v>3</v>
      </c>
      <c r="AE44" s="75">
        <f t="shared" si="3"/>
        <v>12</v>
      </c>
      <c r="AF44" s="474" t="s">
        <v>579</v>
      </c>
      <c r="AG44" s="475" t="s">
        <v>600</v>
      </c>
    </row>
    <row r="45" spans="1:33" ht="15.75" x14ac:dyDescent="0.25">
      <c r="A45" s="361" t="s">
        <v>318</v>
      </c>
      <c r="B45" s="362" t="s">
        <v>117</v>
      </c>
      <c r="C45" s="363" t="s">
        <v>319</v>
      </c>
      <c r="D45" s="68"/>
      <c r="E45" s="68"/>
      <c r="F45" s="70"/>
      <c r="G45" s="177"/>
      <c r="H45" s="74"/>
      <c r="I45" s="68"/>
      <c r="J45" s="70"/>
      <c r="K45" s="71"/>
      <c r="L45" s="68"/>
      <c r="M45" s="68"/>
      <c r="N45" s="70"/>
      <c r="O45" s="177"/>
      <c r="P45" s="393">
        <v>10</v>
      </c>
      <c r="Q45" s="298">
        <v>6</v>
      </c>
      <c r="R45" s="67">
        <v>2</v>
      </c>
      <c r="S45" s="177" t="s">
        <v>360</v>
      </c>
      <c r="T45" s="68"/>
      <c r="U45" s="68"/>
      <c r="V45" s="70"/>
      <c r="W45" s="392"/>
      <c r="X45" s="74"/>
      <c r="Y45" s="68"/>
      <c r="Z45" s="70"/>
      <c r="AA45" s="177"/>
      <c r="AB45" s="74">
        <f t="shared" si="1"/>
        <v>10</v>
      </c>
      <c r="AC45" s="68">
        <f t="shared" si="2"/>
        <v>6</v>
      </c>
      <c r="AD45" s="74">
        <f t="shared" si="0"/>
        <v>2</v>
      </c>
      <c r="AE45" s="75">
        <f t="shared" si="3"/>
        <v>16</v>
      </c>
      <c r="AF45" s="474" t="s">
        <v>579</v>
      </c>
      <c r="AG45" s="475" t="s">
        <v>600</v>
      </c>
    </row>
    <row r="46" spans="1:33" ht="15.75" x14ac:dyDescent="0.25">
      <c r="A46" s="361" t="s">
        <v>320</v>
      </c>
      <c r="B46" s="362" t="s">
        <v>117</v>
      </c>
      <c r="C46" s="363" t="s">
        <v>321</v>
      </c>
      <c r="D46" s="68"/>
      <c r="E46" s="68"/>
      <c r="F46" s="70"/>
      <c r="G46" s="177"/>
      <c r="H46" s="74"/>
      <c r="I46" s="68"/>
      <c r="J46" s="70"/>
      <c r="K46" s="71"/>
      <c r="L46" s="68"/>
      <c r="M46" s="68"/>
      <c r="N46" s="70"/>
      <c r="O46" s="177"/>
      <c r="P46" s="393"/>
      <c r="Q46" s="298"/>
      <c r="R46" s="67"/>
      <c r="S46" s="181"/>
      <c r="T46" s="68">
        <v>10</v>
      </c>
      <c r="U46" s="68">
        <v>6</v>
      </c>
      <c r="V46" s="67">
        <v>3</v>
      </c>
      <c r="W46" s="177" t="s">
        <v>360</v>
      </c>
      <c r="X46" s="74"/>
      <c r="Y46" s="68"/>
      <c r="Z46" s="70"/>
      <c r="AA46" s="177"/>
      <c r="AB46" s="74">
        <f t="shared" si="1"/>
        <v>10</v>
      </c>
      <c r="AC46" s="68">
        <f t="shared" si="2"/>
        <v>6</v>
      </c>
      <c r="AD46" s="74">
        <f t="shared" ref="AD46:AD65" si="5">IF(J46+F46+N46+R46+V46+Z46=0,"",J46+F46+N46+R46+V46+Z46)</f>
        <v>3</v>
      </c>
      <c r="AE46" s="75">
        <f t="shared" si="3"/>
        <v>16</v>
      </c>
      <c r="AF46" s="474" t="s">
        <v>579</v>
      </c>
      <c r="AG46" s="475" t="s">
        <v>600</v>
      </c>
    </row>
    <row r="47" spans="1:33" ht="15.75" x14ac:dyDescent="0.25">
      <c r="A47" s="361" t="s">
        <v>322</v>
      </c>
      <c r="B47" s="362" t="s">
        <v>117</v>
      </c>
      <c r="C47" s="363" t="s">
        <v>323</v>
      </c>
      <c r="D47" s="68"/>
      <c r="E47" s="68"/>
      <c r="F47" s="70"/>
      <c r="G47" s="177"/>
      <c r="H47" s="74"/>
      <c r="I47" s="68"/>
      <c r="J47" s="70"/>
      <c r="K47" s="71"/>
      <c r="L47" s="68"/>
      <c r="M47" s="68"/>
      <c r="N47" s="70"/>
      <c r="O47" s="177"/>
      <c r="P47" s="393"/>
      <c r="Q47" s="298"/>
      <c r="R47" s="67"/>
      <c r="S47" s="181"/>
      <c r="T47" s="68"/>
      <c r="U47" s="68"/>
      <c r="V47" s="70"/>
      <c r="W47" s="392"/>
      <c r="X47" s="393"/>
      <c r="Y47" s="298">
        <v>10</v>
      </c>
      <c r="Z47" s="67">
        <v>1</v>
      </c>
      <c r="AA47" s="312" t="s">
        <v>636</v>
      </c>
      <c r="AB47" s="74">
        <f t="shared" si="1"/>
        <v>0</v>
      </c>
      <c r="AC47" s="68">
        <f t="shared" si="2"/>
        <v>10</v>
      </c>
      <c r="AD47" s="74">
        <f t="shared" si="5"/>
        <v>1</v>
      </c>
      <c r="AE47" s="75">
        <f t="shared" si="3"/>
        <v>10</v>
      </c>
      <c r="AF47" s="474" t="s">
        <v>579</v>
      </c>
      <c r="AG47" s="475" t="s">
        <v>600</v>
      </c>
    </row>
    <row r="48" spans="1:33" ht="15.75" x14ac:dyDescent="0.25">
      <c r="A48" s="361" t="s">
        <v>820</v>
      </c>
      <c r="B48" s="362" t="s">
        <v>117</v>
      </c>
      <c r="C48" s="363" t="s">
        <v>324</v>
      </c>
      <c r="D48" s="68">
        <v>8</v>
      </c>
      <c r="E48" s="68" t="s">
        <v>1012</v>
      </c>
      <c r="F48" s="70">
        <v>2</v>
      </c>
      <c r="G48" s="177" t="s">
        <v>360</v>
      </c>
      <c r="H48" s="74"/>
      <c r="I48" s="68"/>
      <c r="J48" s="70"/>
      <c r="K48" s="71"/>
      <c r="L48" s="68"/>
      <c r="M48" s="68"/>
      <c r="N48" s="70"/>
      <c r="O48" s="177"/>
      <c r="P48" s="393"/>
      <c r="Q48" s="298"/>
      <c r="R48" s="67"/>
      <c r="S48" s="181"/>
      <c r="T48" s="68"/>
      <c r="U48" s="68"/>
      <c r="V48" s="70"/>
      <c r="W48" s="392"/>
      <c r="X48" s="74"/>
      <c r="Y48" s="68"/>
      <c r="Z48" s="70"/>
      <c r="AA48" s="177"/>
      <c r="AB48" s="74">
        <f t="shared" si="1"/>
        <v>8</v>
      </c>
      <c r="AC48" s="68">
        <f t="shared" si="2"/>
        <v>0</v>
      </c>
      <c r="AD48" s="74">
        <f t="shared" si="5"/>
        <v>2</v>
      </c>
      <c r="AE48" s="75">
        <f t="shared" si="3"/>
        <v>8</v>
      </c>
      <c r="AF48" s="474" t="s">
        <v>579</v>
      </c>
      <c r="AG48" s="475" t="s">
        <v>1014</v>
      </c>
    </row>
    <row r="49" spans="1:33" ht="15.75" x14ac:dyDescent="0.25">
      <c r="A49" s="361" t="s">
        <v>821</v>
      </c>
      <c r="B49" s="362" t="s">
        <v>117</v>
      </c>
      <c r="C49" s="363" t="s">
        <v>325</v>
      </c>
      <c r="D49" s="68"/>
      <c r="E49" s="68"/>
      <c r="F49" s="70"/>
      <c r="G49" s="177"/>
      <c r="H49" s="393">
        <v>8</v>
      </c>
      <c r="I49" s="298" t="s">
        <v>1012</v>
      </c>
      <c r="J49" s="67">
        <v>3</v>
      </c>
      <c r="K49" s="71" t="s">
        <v>359</v>
      </c>
      <c r="L49" s="68"/>
      <c r="M49" s="68"/>
      <c r="N49" s="70"/>
      <c r="O49" s="177"/>
      <c r="P49" s="393"/>
      <c r="Q49" s="298"/>
      <c r="R49" s="67"/>
      <c r="S49" s="71"/>
      <c r="T49" s="68"/>
      <c r="U49" s="68"/>
      <c r="V49" s="70"/>
      <c r="W49" s="392"/>
      <c r="X49" s="74"/>
      <c r="Y49" s="68"/>
      <c r="Z49" s="70"/>
      <c r="AA49" s="177"/>
      <c r="AB49" s="74">
        <f t="shared" si="1"/>
        <v>8</v>
      </c>
      <c r="AC49" s="68">
        <f t="shared" si="2"/>
        <v>0</v>
      </c>
      <c r="AD49" s="74">
        <f t="shared" si="5"/>
        <v>3</v>
      </c>
      <c r="AE49" s="75">
        <f t="shared" si="3"/>
        <v>8</v>
      </c>
      <c r="AF49" s="474" t="s">
        <v>579</v>
      </c>
      <c r="AG49" s="475" t="s">
        <v>1014</v>
      </c>
    </row>
    <row r="50" spans="1:33" ht="15.75" x14ac:dyDescent="0.25">
      <c r="A50" s="361" t="s">
        <v>822</v>
      </c>
      <c r="B50" s="362" t="s">
        <v>117</v>
      </c>
      <c r="C50" s="363" t="s">
        <v>326</v>
      </c>
      <c r="D50" s="68"/>
      <c r="E50" s="68"/>
      <c r="F50" s="70"/>
      <c r="G50" s="177"/>
      <c r="H50" s="74"/>
      <c r="I50" s="68"/>
      <c r="J50" s="70"/>
      <c r="K50" s="71"/>
      <c r="L50" s="68">
        <v>4</v>
      </c>
      <c r="M50" s="68">
        <v>4</v>
      </c>
      <c r="N50" s="70">
        <v>2</v>
      </c>
      <c r="O50" s="177" t="s">
        <v>360</v>
      </c>
      <c r="P50" s="393"/>
      <c r="Q50" s="298"/>
      <c r="R50" s="67"/>
      <c r="S50" s="181"/>
      <c r="T50" s="68"/>
      <c r="U50" s="68"/>
      <c r="V50" s="67"/>
      <c r="W50" s="71"/>
      <c r="X50" s="74"/>
      <c r="Y50" s="68"/>
      <c r="Z50" s="70"/>
      <c r="AA50" s="177"/>
      <c r="AB50" s="74">
        <f t="shared" si="1"/>
        <v>4</v>
      </c>
      <c r="AC50" s="68">
        <f t="shared" si="2"/>
        <v>4</v>
      </c>
      <c r="AD50" s="74">
        <f t="shared" si="5"/>
        <v>2</v>
      </c>
      <c r="AE50" s="75">
        <f t="shared" si="3"/>
        <v>8</v>
      </c>
      <c r="AF50" s="474" t="s">
        <v>579</v>
      </c>
      <c r="AG50" s="475" t="s">
        <v>1014</v>
      </c>
    </row>
    <row r="51" spans="1:33" ht="15.75" x14ac:dyDescent="0.25">
      <c r="A51" s="575" t="s">
        <v>823</v>
      </c>
      <c r="B51" s="362" t="s">
        <v>117</v>
      </c>
      <c r="C51" s="574" t="s">
        <v>327</v>
      </c>
      <c r="D51" s="68"/>
      <c r="E51" s="68"/>
      <c r="F51" s="70"/>
      <c r="G51" s="177"/>
      <c r="H51" s="74"/>
      <c r="I51" s="68"/>
      <c r="J51" s="70"/>
      <c r="K51" s="71"/>
      <c r="L51" s="68"/>
      <c r="M51" s="68"/>
      <c r="N51" s="70"/>
      <c r="O51" s="177"/>
      <c r="P51" s="393">
        <v>4</v>
      </c>
      <c r="Q51" s="298">
        <v>4</v>
      </c>
      <c r="R51" s="572">
        <v>3</v>
      </c>
      <c r="S51" s="181" t="s">
        <v>191</v>
      </c>
      <c r="T51" s="68"/>
      <c r="U51" s="68"/>
      <c r="V51" s="67"/>
      <c r="W51" s="397"/>
      <c r="X51" s="74"/>
      <c r="Y51" s="68"/>
      <c r="Z51" s="70"/>
      <c r="AA51" s="312"/>
      <c r="AB51" s="74">
        <f t="shared" si="1"/>
        <v>4</v>
      </c>
      <c r="AC51" s="68">
        <f t="shared" si="2"/>
        <v>4</v>
      </c>
      <c r="AD51" s="74">
        <f t="shared" si="5"/>
        <v>3</v>
      </c>
      <c r="AE51" s="75">
        <f t="shared" si="3"/>
        <v>8</v>
      </c>
      <c r="AF51" s="474" t="s">
        <v>579</v>
      </c>
      <c r="AG51" s="475" t="s">
        <v>1014</v>
      </c>
    </row>
    <row r="52" spans="1:33" s="580" customFormat="1" ht="15.75" x14ac:dyDescent="0.25">
      <c r="A52" s="32" t="s">
        <v>824</v>
      </c>
      <c r="B52" s="362" t="s">
        <v>117</v>
      </c>
      <c r="C52" s="363" t="s">
        <v>826</v>
      </c>
      <c r="D52" s="594"/>
      <c r="E52" s="594"/>
      <c r="F52" s="595"/>
      <c r="G52" s="596"/>
      <c r="H52" s="597"/>
      <c r="I52" s="594"/>
      <c r="J52" s="595"/>
      <c r="K52" s="598"/>
      <c r="L52" s="594"/>
      <c r="M52" s="594"/>
      <c r="N52" s="595"/>
      <c r="O52" s="596"/>
      <c r="P52" s="599"/>
      <c r="Q52" s="600"/>
      <c r="R52" s="601"/>
      <c r="S52" s="602"/>
      <c r="T52" s="594">
        <v>4</v>
      </c>
      <c r="U52" s="594">
        <v>4</v>
      </c>
      <c r="V52" s="601">
        <v>2</v>
      </c>
      <c r="W52" s="855" t="s">
        <v>191</v>
      </c>
      <c r="X52" s="597"/>
      <c r="Y52" s="594"/>
      <c r="Z52" s="595"/>
      <c r="AA52" s="603"/>
      <c r="AB52" s="597">
        <v>4</v>
      </c>
      <c r="AC52" s="594">
        <v>4</v>
      </c>
      <c r="AD52" s="597">
        <v>2</v>
      </c>
      <c r="AE52" s="604">
        <v>8</v>
      </c>
      <c r="AF52" s="474" t="s">
        <v>579</v>
      </c>
      <c r="AG52" s="475" t="s">
        <v>1014</v>
      </c>
    </row>
    <row r="53" spans="1:33" ht="15.75" x14ac:dyDescent="0.25">
      <c r="A53" s="846" t="s">
        <v>825</v>
      </c>
      <c r="B53" s="362" t="s">
        <v>117</v>
      </c>
      <c r="C53" s="363" t="s">
        <v>827</v>
      </c>
      <c r="D53" s="583"/>
      <c r="E53" s="583"/>
      <c r="F53" s="584"/>
      <c r="G53" s="585"/>
      <c r="H53" s="586"/>
      <c r="I53" s="583"/>
      <c r="J53" s="584"/>
      <c r="K53" s="587"/>
      <c r="L53" s="583"/>
      <c r="M53" s="583"/>
      <c r="N53" s="584"/>
      <c r="O53" s="585"/>
      <c r="P53" s="588"/>
      <c r="Q53" s="589"/>
      <c r="R53" s="590"/>
      <c r="S53" s="591"/>
      <c r="T53" s="583"/>
      <c r="U53" s="583"/>
      <c r="V53" s="590"/>
      <c r="W53" s="592"/>
      <c r="X53" s="74">
        <v>8</v>
      </c>
      <c r="Y53" s="68"/>
      <c r="Z53" s="70">
        <v>2</v>
      </c>
      <c r="AA53" s="312" t="s">
        <v>201</v>
      </c>
      <c r="AB53" s="586">
        <v>8</v>
      </c>
      <c r="AC53" s="583">
        <v>0</v>
      </c>
      <c r="AD53" s="586">
        <v>2</v>
      </c>
      <c r="AE53" s="593">
        <v>8</v>
      </c>
      <c r="AF53" s="474" t="s">
        <v>579</v>
      </c>
      <c r="AG53" s="475" t="s">
        <v>1014</v>
      </c>
    </row>
    <row r="54" spans="1:33" ht="15.75" x14ac:dyDescent="0.25">
      <c r="A54" s="361" t="s">
        <v>328</v>
      </c>
      <c r="B54" s="362" t="s">
        <v>117</v>
      </c>
      <c r="C54" s="363" t="s">
        <v>329</v>
      </c>
      <c r="D54" s="68"/>
      <c r="E54" s="68"/>
      <c r="F54" s="70"/>
      <c r="G54" s="177"/>
      <c r="H54" s="74"/>
      <c r="I54" s="68"/>
      <c r="J54" s="70"/>
      <c r="K54" s="71"/>
      <c r="L54" s="68"/>
      <c r="M54" s="68"/>
      <c r="N54" s="70"/>
      <c r="O54" s="177"/>
      <c r="P54" s="393"/>
      <c r="Q54" s="298"/>
      <c r="R54" s="67"/>
      <c r="S54" s="181"/>
      <c r="T54" s="68"/>
      <c r="U54" s="68">
        <v>4</v>
      </c>
      <c r="V54" s="67">
        <v>1</v>
      </c>
      <c r="W54" s="397" t="s">
        <v>157</v>
      </c>
      <c r="X54" s="74"/>
      <c r="Y54" s="68"/>
      <c r="Z54" s="70"/>
      <c r="AA54" s="312"/>
      <c r="AB54" s="74">
        <f t="shared" si="1"/>
        <v>0</v>
      </c>
      <c r="AC54" s="68">
        <f t="shared" si="2"/>
        <v>4</v>
      </c>
      <c r="AD54" s="74">
        <f t="shared" si="5"/>
        <v>1</v>
      </c>
      <c r="AE54" s="75">
        <f t="shared" si="3"/>
        <v>4</v>
      </c>
      <c r="AF54" s="474" t="s">
        <v>579</v>
      </c>
      <c r="AG54" s="475" t="s">
        <v>1014</v>
      </c>
    </row>
    <row r="55" spans="1:33" ht="15.75" x14ac:dyDescent="0.25">
      <c r="A55" s="361" t="s">
        <v>330</v>
      </c>
      <c r="B55" s="362" t="s">
        <v>117</v>
      </c>
      <c r="C55" s="363" t="s">
        <v>331</v>
      </c>
      <c r="D55" s="68"/>
      <c r="E55" s="68"/>
      <c r="F55" s="70"/>
      <c r="G55" s="177"/>
      <c r="H55" s="74"/>
      <c r="I55" s="68"/>
      <c r="J55" s="70"/>
      <c r="K55" s="71"/>
      <c r="L55" s="68"/>
      <c r="M55" s="68"/>
      <c r="N55" s="70"/>
      <c r="O55" s="177"/>
      <c r="P55" s="393"/>
      <c r="Q55" s="298"/>
      <c r="R55" s="67"/>
      <c r="S55" s="181"/>
      <c r="T55" s="68"/>
      <c r="U55" s="68"/>
      <c r="V55" s="70"/>
      <c r="W55" s="392"/>
      <c r="X55" s="74"/>
      <c r="Y55" s="68">
        <v>4</v>
      </c>
      <c r="Z55" s="70">
        <v>1</v>
      </c>
      <c r="AA55" s="312" t="s">
        <v>157</v>
      </c>
      <c r="AB55" s="74">
        <f t="shared" si="1"/>
        <v>0</v>
      </c>
      <c r="AC55" s="68">
        <f t="shared" si="2"/>
        <v>4</v>
      </c>
      <c r="AD55" s="74">
        <f t="shared" si="5"/>
        <v>1</v>
      </c>
      <c r="AE55" s="75">
        <f t="shared" si="3"/>
        <v>4</v>
      </c>
      <c r="AF55" s="474" t="s">
        <v>579</v>
      </c>
      <c r="AG55" s="475" t="s">
        <v>1014</v>
      </c>
    </row>
    <row r="56" spans="1:33" ht="15.75" x14ac:dyDescent="0.25">
      <c r="A56" s="361" t="s">
        <v>332</v>
      </c>
      <c r="B56" s="362" t="s">
        <v>117</v>
      </c>
      <c r="C56" s="363" t="s">
        <v>333</v>
      </c>
      <c r="D56" s="298">
        <v>4</v>
      </c>
      <c r="E56" s="298">
        <v>4</v>
      </c>
      <c r="F56" s="67">
        <v>2</v>
      </c>
      <c r="G56" s="177" t="s">
        <v>360</v>
      </c>
      <c r="H56" s="74"/>
      <c r="I56" s="68"/>
      <c r="J56" s="70"/>
      <c r="K56" s="71"/>
      <c r="L56" s="68"/>
      <c r="M56" s="68"/>
      <c r="N56" s="70"/>
      <c r="O56" s="177"/>
      <c r="P56" s="393"/>
      <c r="Q56" s="298"/>
      <c r="R56" s="67"/>
      <c r="S56" s="181"/>
      <c r="T56" s="68"/>
      <c r="U56" s="68"/>
      <c r="V56" s="70"/>
      <c r="W56" s="392"/>
      <c r="X56" s="74"/>
      <c r="Y56" s="68"/>
      <c r="Z56" s="70"/>
      <c r="AA56" s="177"/>
      <c r="AB56" s="74">
        <f t="shared" si="1"/>
        <v>4</v>
      </c>
      <c r="AC56" s="68">
        <f t="shared" si="2"/>
        <v>4</v>
      </c>
      <c r="AD56" s="74">
        <f t="shared" si="5"/>
        <v>2</v>
      </c>
      <c r="AE56" s="75">
        <f t="shared" si="3"/>
        <v>8</v>
      </c>
      <c r="AF56" s="474" t="s">
        <v>579</v>
      </c>
      <c r="AG56" s="475" t="s">
        <v>1013</v>
      </c>
    </row>
    <row r="57" spans="1:33" ht="15.75" x14ac:dyDescent="0.25">
      <c r="A57" s="361" t="s">
        <v>620</v>
      </c>
      <c r="B57" s="362" t="s">
        <v>117</v>
      </c>
      <c r="C57" s="363" t="s">
        <v>334</v>
      </c>
      <c r="D57" s="68"/>
      <c r="E57" s="68"/>
      <c r="F57" s="67"/>
      <c r="G57" s="312"/>
      <c r="H57" s="74">
        <v>4</v>
      </c>
      <c r="I57" s="68">
        <v>4</v>
      </c>
      <c r="J57" s="70">
        <v>3</v>
      </c>
      <c r="K57" s="71" t="s">
        <v>359</v>
      </c>
      <c r="L57" s="68"/>
      <c r="M57" s="68"/>
      <c r="N57" s="70"/>
      <c r="O57" s="177"/>
      <c r="P57" s="393"/>
      <c r="Q57" s="298"/>
      <c r="R57" s="67"/>
      <c r="S57" s="181"/>
      <c r="T57" s="68"/>
      <c r="U57" s="68"/>
      <c r="V57" s="70"/>
      <c r="W57" s="392"/>
      <c r="X57" s="74"/>
      <c r="Y57" s="68"/>
      <c r="Z57" s="70"/>
      <c r="AA57" s="177"/>
      <c r="AB57" s="74">
        <f t="shared" si="1"/>
        <v>4</v>
      </c>
      <c r="AC57" s="68">
        <f t="shared" si="2"/>
        <v>4</v>
      </c>
      <c r="AD57" s="74">
        <f t="shared" si="5"/>
        <v>3</v>
      </c>
      <c r="AE57" s="75">
        <f t="shared" si="3"/>
        <v>8</v>
      </c>
      <c r="AF57" s="474" t="s">
        <v>579</v>
      </c>
      <c r="AG57" s="475" t="s">
        <v>1013</v>
      </c>
    </row>
    <row r="58" spans="1:33" ht="15.75" x14ac:dyDescent="0.25">
      <c r="A58" s="361" t="s">
        <v>335</v>
      </c>
      <c r="B58" s="362" t="s">
        <v>117</v>
      </c>
      <c r="C58" s="363" t="s">
        <v>336</v>
      </c>
      <c r="D58" s="68"/>
      <c r="E58" s="68"/>
      <c r="F58" s="70"/>
      <c r="G58" s="177"/>
      <c r="H58" s="74"/>
      <c r="I58" s="68"/>
      <c r="J58" s="70"/>
      <c r="K58" s="71"/>
      <c r="L58" s="68">
        <v>4</v>
      </c>
      <c r="M58" s="68"/>
      <c r="N58" s="70">
        <v>2</v>
      </c>
      <c r="O58" s="177" t="s">
        <v>360</v>
      </c>
      <c r="P58" s="393"/>
      <c r="Q58" s="298"/>
      <c r="R58" s="67"/>
      <c r="S58" s="181"/>
      <c r="T58" s="68"/>
      <c r="U58" s="68"/>
      <c r="V58" s="70"/>
      <c r="W58" s="392"/>
      <c r="X58" s="74"/>
      <c r="Y58" s="68"/>
      <c r="Z58" s="70"/>
      <c r="AA58" s="177"/>
      <c r="AB58" s="74">
        <f t="shared" si="1"/>
        <v>4</v>
      </c>
      <c r="AC58" s="68">
        <f t="shared" si="2"/>
        <v>0</v>
      </c>
      <c r="AD58" s="74">
        <f t="shared" si="5"/>
        <v>2</v>
      </c>
      <c r="AE58" s="75">
        <f t="shared" si="3"/>
        <v>4</v>
      </c>
      <c r="AF58" s="474" t="s">
        <v>579</v>
      </c>
      <c r="AG58" s="475" t="s">
        <v>1013</v>
      </c>
    </row>
    <row r="59" spans="1:33" ht="15.75" x14ac:dyDescent="0.25">
      <c r="A59" s="361" t="s">
        <v>337</v>
      </c>
      <c r="B59" s="362" t="s">
        <v>117</v>
      </c>
      <c r="C59" s="363" t="s">
        <v>338</v>
      </c>
      <c r="D59" s="68"/>
      <c r="E59" s="68"/>
      <c r="F59" s="70"/>
      <c r="G59" s="177"/>
      <c r="H59" s="74"/>
      <c r="I59" s="68"/>
      <c r="J59" s="70"/>
      <c r="K59" s="71"/>
      <c r="L59" s="68"/>
      <c r="M59" s="68"/>
      <c r="N59" s="70"/>
      <c r="O59" s="177"/>
      <c r="P59" s="393">
        <v>4</v>
      </c>
      <c r="Q59" s="298"/>
      <c r="R59" s="67">
        <v>1</v>
      </c>
      <c r="S59" s="71" t="s">
        <v>359</v>
      </c>
      <c r="T59" s="68"/>
      <c r="U59" s="68"/>
      <c r="V59" s="70"/>
      <c r="W59" s="392"/>
      <c r="X59" s="74"/>
      <c r="Y59" s="68"/>
      <c r="Z59" s="70"/>
      <c r="AA59" s="177"/>
      <c r="AB59" s="74">
        <f t="shared" si="1"/>
        <v>4</v>
      </c>
      <c r="AC59" s="68">
        <f t="shared" si="2"/>
        <v>0</v>
      </c>
      <c r="AD59" s="74">
        <f t="shared" si="5"/>
        <v>1</v>
      </c>
      <c r="AE59" s="75">
        <f t="shared" si="3"/>
        <v>4</v>
      </c>
      <c r="AF59" s="474" t="s">
        <v>579</v>
      </c>
      <c r="AG59" s="475" t="s">
        <v>1013</v>
      </c>
    </row>
    <row r="60" spans="1:33" ht="15.75" x14ac:dyDescent="0.25">
      <c r="A60" s="361" t="s">
        <v>339</v>
      </c>
      <c r="B60" s="362" t="s">
        <v>117</v>
      </c>
      <c r="C60" s="363" t="s">
        <v>340</v>
      </c>
      <c r="D60" s="68"/>
      <c r="E60" s="68"/>
      <c r="F60" s="70"/>
      <c r="G60" s="177"/>
      <c r="H60" s="74"/>
      <c r="I60" s="68"/>
      <c r="J60" s="70"/>
      <c r="K60" s="71"/>
      <c r="L60" s="68"/>
      <c r="M60" s="68"/>
      <c r="N60" s="70"/>
      <c r="O60" s="177"/>
      <c r="P60" s="393"/>
      <c r="Q60" s="298"/>
      <c r="R60" s="67"/>
      <c r="S60" s="181"/>
      <c r="T60" s="68">
        <v>4</v>
      </c>
      <c r="U60" s="68"/>
      <c r="V60" s="70">
        <v>2</v>
      </c>
      <c r="W60" s="177" t="s">
        <v>360</v>
      </c>
      <c r="X60" s="74"/>
      <c r="Y60" s="68"/>
      <c r="Z60" s="70"/>
      <c r="AA60" s="177"/>
      <c r="AB60" s="74">
        <f t="shared" si="1"/>
        <v>4</v>
      </c>
      <c r="AC60" s="68">
        <f t="shared" si="2"/>
        <v>0</v>
      </c>
      <c r="AD60" s="74">
        <f t="shared" si="5"/>
        <v>2</v>
      </c>
      <c r="AE60" s="75">
        <f t="shared" si="3"/>
        <v>4</v>
      </c>
      <c r="AF60" s="474" t="s">
        <v>579</v>
      </c>
      <c r="AG60" s="475" t="s">
        <v>1013</v>
      </c>
    </row>
    <row r="61" spans="1:33" ht="15.75" x14ac:dyDescent="0.25">
      <c r="A61" s="361" t="s">
        <v>341</v>
      </c>
      <c r="B61" s="362" t="s">
        <v>117</v>
      </c>
      <c r="C61" s="363" t="s">
        <v>342</v>
      </c>
      <c r="D61" s="68"/>
      <c r="E61" s="68"/>
      <c r="F61" s="70"/>
      <c r="G61" s="177"/>
      <c r="H61" s="74"/>
      <c r="I61" s="68"/>
      <c r="J61" s="70"/>
      <c r="K61" s="71"/>
      <c r="L61" s="68"/>
      <c r="M61" s="68"/>
      <c r="N61" s="70"/>
      <c r="O61" s="177"/>
      <c r="P61" s="393"/>
      <c r="Q61" s="298"/>
      <c r="R61" s="67"/>
      <c r="S61" s="181"/>
      <c r="T61" s="68"/>
      <c r="U61" s="68"/>
      <c r="V61" s="70"/>
      <c r="W61" s="392"/>
      <c r="X61" s="74">
        <v>4</v>
      </c>
      <c r="Y61" s="68"/>
      <c r="Z61" s="70">
        <v>1</v>
      </c>
      <c r="AA61" s="177" t="s">
        <v>361</v>
      </c>
      <c r="AB61" s="74">
        <f t="shared" si="1"/>
        <v>4</v>
      </c>
      <c r="AC61" s="68">
        <f t="shared" si="2"/>
        <v>0</v>
      </c>
      <c r="AD61" s="74">
        <f t="shared" si="5"/>
        <v>1</v>
      </c>
      <c r="AE61" s="75">
        <f t="shared" si="3"/>
        <v>4</v>
      </c>
      <c r="AF61" s="474" t="s">
        <v>579</v>
      </c>
      <c r="AG61" s="475" t="s">
        <v>1013</v>
      </c>
    </row>
    <row r="62" spans="1:33" ht="15.75" x14ac:dyDescent="0.25">
      <c r="A62" s="361" t="s">
        <v>343</v>
      </c>
      <c r="B62" s="362" t="s">
        <v>117</v>
      </c>
      <c r="C62" s="363" t="s">
        <v>344</v>
      </c>
      <c r="D62" s="68"/>
      <c r="E62" s="68"/>
      <c r="F62" s="70"/>
      <c r="G62" s="177"/>
      <c r="H62" s="74">
        <v>4</v>
      </c>
      <c r="I62" s="68">
        <v>4</v>
      </c>
      <c r="J62" s="70">
        <v>2</v>
      </c>
      <c r="K62" s="392" t="s">
        <v>157</v>
      </c>
      <c r="L62" s="74"/>
      <c r="M62" s="68"/>
      <c r="N62" s="70"/>
      <c r="O62" s="177"/>
      <c r="P62" s="393"/>
      <c r="Q62" s="298"/>
      <c r="R62" s="67"/>
      <c r="S62" s="181"/>
      <c r="T62" s="68"/>
      <c r="U62" s="68"/>
      <c r="V62" s="70"/>
      <c r="W62" s="392"/>
      <c r="X62" s="74"/>
      <c r="Y62" s="68"/>
      <c r="Z62" s="70"/>
      <c r="AA62" s="177"/>
      <c r="AB62" s="74">
        <f t="shared" si="1"/>
        <v>4</v>
      </c>
      <c r="AC62" s="68">
        <f t="shared" si="2"/>
        <v>4</v>
      </c>
      <c r="AD62" s="74">
        <f t="shared" si="5"/>
        <v>2</v>
      </c>
      <c r="AE62" s="75">
        <f t="shared" si="3"/>
        <v>8</v>
      </c>
      <c r="AF62" s="474" t="s">
        <v>579</v>
      </c>
      <c r="AG62" s="475" t="s">
        <v>635</v>
      </c>
    </row>
    <row r="63" spans="1:33" ht="15.75" x14ac:dyDescent="0.25">
      <c r="A63" s="361" t="s">
        <v>345</v>
      </c>
      <c r="B63" s="362" t="s">
        <v>117</v>
      </c>
      <c r="C63" s="363" t="s">
        <v>346</v>
      </c>
      <c r="D63" s="68"/>
      <c r="E63" s="68"/>
      <c r="F63" s="70"/>
      <c r="G63" s="177"/>
      <c r="H63" s="74"/>
      <c r="I63" s="68"/>
      <c r="J63" s="70"/>
      <c r="K63" s="71"/>
      <c r="L63" s="298"/>
      <c r="M63" s="298">
        <v>4</v>
      </c>
      <c r="N63" s="67">
        <v>2</v>
      </c>
      <c r="O63" s="312" t="s">
        <v>157</v>
      </c>
      <c r="P63" s="393"/>
      <c r="Q63" s="298"/>
      <c r="R63" s="67"/>
      <c r="S63" s="181"/>
      <c r="T63" s="68"/>
      <c r="U63" s="68"/>
      <c r="V63" s="70"/>
      <c r="W63" s="392"/>
      <c r="X63" s="74"/>
      <c r="Y63" s="68"/>
      <c r="Z63" s="70"/>
      <c r="AA63" s="177"/>
      <c r="AB63" s="74">
        <f t="shared" si="1"/>
        <v>0</v>
      </c>
      <c r="AC63" s="68">
        <f t="shared" si="2"/>
        <v>4</v>
      </c>
      <c r="AD63" s="74">
        <f t="shared" si="5"/>
        <v>2</v>
      </c>
      <c r="AE63" s="75">
        <f t="shared" si="3"/>
        <v>4</v>
      </c>
      <c r="AF63" s="474" t="s">
        <v>579</v>
      </c>
      <c r="AG63" s="475" t="s">
        <v>635</v>
      </c>
    </row>
    <row r="64" spans="1:33" ht="15.75" x14ac:dyDescent="0.25">
      <c r="A64" s="575" t="s">
        <v>347</v>
      </c>
      <c r="B64" s="362" t="s">
        <v>117</v>
      </c>
      <c r="C64" s="574" t="s">
        <v>348</v>
      </c>
      <c r="D64" s="68"/>
      <c r="E64" s="68"/>
      <c r="F64" s="70"/>
      <c r="G64" s="177"/>
      <c r="H64" s="74"/>
      <c r="I64" s="68"/>
      <c r="J64" s="70"/>
      <c r="K64" s="71"/>
      <c r="L64" s="68"/>
      <c r="M64" s="68"/>
      <c r="N64" s="70"/>
      <c r="O64" s="177"/>
      <c r="P64" s="407"/>
      <c r="Q64" s="407">
        <v>8</v>
      </c>
      <c r="R64" s="366">
        <v>2</v>
      </c>
      <c r="S64" s="425" t="s">
        <v>157</v>
      </c>
      <c r="T64" s="68"/>
      <c r="U64" s="68"/>
      <c r="V64" s="70"/>
      <c r="W64" s="392"/>
      <c r="X64" s="74"/>
      <c r="Y64" s="68"/>
      <c r="Z64" s="70"/>
      <c r="AA64" s="177"/>
      <c r="AB64" s="74">
        <f t="shared" si="1"/>
        <v>0</v>
      </c>
      <c r="AC64" s="68">
        <f t="shared" si="2"/>
        <v>8</v>
      </c>
      <c r="AD64" s="74">
        <f t="shared" si="5"/>
        <v>2</v>
      </c>
      <c r="AE64" s="75">
        <f t="shared" si="3"/>
        <v>8</v>
      </c>
      <c r="AF64" s="474" t="s">
        <v>579</v>
      </c>
      <c r="AG64" s="475" t="s">
        <v>635</v>
      </c>
    </row>
    <row r="65" spans="1:33" ht="15.75" x14ac:dyDescent="0.25">
      <c r="A65" s="361" t="s">
        <v>349</v>
      </c>
      <c r="B65" s="362" t="s">
        <v>117</v>
      </c>
      <c r="C65" s="849" t="s">
        <v>350</v>
      </c>
      <c r="D65" s="68"/>
      <c r="E65" s="68"/>
      <c r="F65" s="70"/>
      <c r="G65" s="177"/>
      <c r="H65" s="68">
        <v>4</v>
      </c>
      <c r="I65" s="68">
        <v>4</v>
      </c>
      <c r="J65" s="70">
        <v>1</v>
      </c>
      <c r="K65" s="177" t="s">
        <v>157</v>
      </c>
      <c r="L65" s="68"/>
      <c r="M65" s="68"/>
      <c r="N65" s="70"/>
      <c r="O65" s="177"/>
      <c r="P65" s="393"/>
      <c r="Q65" s="298"/>
      <c r="R65" s="67"/>
      <c r="S65" s="181"/>
      <c r="T65" s="68"/>
      <c r="U65" s="68"/>
      <c r="V65" s="70"/>
      <c r="W65" s="392"/>
      <c r="X65" s="74"/>
      <c r="Y65" s="68"/>
      <c r="Z65" s="70"/>
      <c r="AA65" s="177"/>
      <c r="AB65" s="74">
        <f t="shared" si="1"/>
        <v>4</v>
      </c>
      <c r="AC65" s="68">
        <f t="shared" si="2"/>
        <v>4</v>
      </c>
      <c r="AD65" s="74">
        <f t="shared" si="5"/>
        <v>1</v>
      </c>
      <c r="AE65" s="75">
        <f t="shared" si="3"/>
        <v>8</v>
      </c>
      <c r="AF65" s="474" t="s">
        <v>579</v>
      </c>
      <c r="AG65" s="475" t="s">
        <v>1013</v>
      </c>
    </row>
    <row r="66" spans="1:33" ht="18" thickBot="1" x14ac:dyDescent="0.35">
      <c r="A66" s="96"/>
      <c r="B66" s="186"/>
      <c r="C66" s="187" t="s">
        <v>210</v>
      </c>
      <c r="D66" s="188">
        <f>SUM(D12:D65)</f>
        <v>50</v>
      </c>
      <c r="E66" s="188">
        <f>SUM(E12:E65)</f>
        <v>66</v>
      </c>
      <c r="F66" s="188">
        <f>SUM(F12:F65)</f>
        <v>20</v>
      </c>
      <c r="G66" s="189" t="s">
        <v>19</v>
      </c>
      <c r="H66" s="399">
        <f>SUM(H12:H65)</f>
        <v>42</v>
      </c>
      <c r="I66" s="188">
        <f>SUM(I12:I65)</f>
        <v>24</v>
      </c>
      <c r="J66" s="188">
        <f>SUM(J12:J65)</f>
        <v>19</v>
      </c>
      <c r="K66" s="189" t="s">
        <v>19</v>
      </c>
      <c r="L66" s="188">
        <f>SUM(L12:L65)</f>
        <v>62</v>
      </c>
      <c r="M66" s="188">
        <f>SUM(M12:M65)</f>
        <v>26</v>
      </c>
      <c r="N66" s="188">
        <f>SUM(N12:N65)</f>
        <v>22</v>
      </c>
      <c r="O66" s="189" t="s">
        <v>19</v>
      </c>
      <c r="P66" s="368">
        <f>SUM(P12:P65)</f>
        <v>70</v>
      </c>
      <c r="Q66" s="368">
        <f>SUM(Q12:Q65)</f>
        <v>40</v>
      </c>
      <c r="R66" s="188">
        <f>SUM(R12:R65)</f>
        <v>23</v>
      </c>
      <c r="S66" s="189" t="s">
        <v>19</v>
      </c>
      <c r="T66" s="188">
        <f>SUM(T12:T65)</f>
        <v>46</v>
      </c>
      <c r="U66" s="188">
        <f>SUM(U12:U65)</f>
        <v>28</v>
      </c>
      <c r="V66" s="188">
        <f>SUM(V12:V65)</f>
        <v>18</v>
      </c>
      <c r="W66" s="189" t="s">
        <v>19</v>
      </c>
      <c r="X66" s="188">
        <f>SUM(X12:X65)</f>
        <v>26</v>
      </c>
      <c r="Y66" s="188">
        <f>SUM(Y12:Y65)</f>
        <v>38</v>
      </c>
      <c r="Z66" s="188">
        <f>SUM(Z12:Z65)</f>
        <v>13</v>
      </c>
      <c r="AA66" s="189" t="s">
        <v>19</v>
      </c>
      <c r="AB66" s="399">
        <f>SUM(AB12:AB65)</f>
        <v>296</v>
      </c>
      <c r="AC66" s="188">
        <f>SUM(AC12:AC65)</f>
        <v>232</v>
      </c>
      <c r="AD66" s="196">
        <f>SUM(AD12:AD65)</f>
        <v>115</v>
      </c>
      <c r="AE66" s="188">
        <f>SUM(AE12:AE65)</f>
        <v>528</v>
      </c>
      <c r="AF66" s="480"/>
      <c r="AG66" s="480"/>
    </row>
    <row r="67" spans="1:33" ht="18" thickBot="1" x14ac:dyDescent="0.35">
      <c r="A67" s="190"/>
      <c r="B67" s="191"/>
      <c r="C67" s="164" t="s">
        <v>211</v>
      </c>
      <c r="D67" s="165">
        <f>D10+D66</f>
        <v>66</v>
      </c>
      <c r="E67" s="165">
        <f>E10+E66</f>
        <v>96</v>
      </c>
      <c r="F67" s="165">
        <f>F10+F66</f>
        <v>28</v>
      </c>
      <c r="G67" s="192" t="s">
        <v>19</v>
      </c>
      <c r="H67" s="165">
        <f>H10+H66</f>
        <v>66</v>
      </c>
      <c r="I67" s="165">
        <f>I10+I66</f>
        <v>44</v>
      </c>
      <c r="J67" s="165">
        <f>J10+J66</f>
        <v>27</v>
      </c>
      <c r="K67" s="192" t="s">
        <v>19</v>
      </c>
      <c r="L67" s="165">
        <f>L10+L66</f>
        <v>90</v>
      </c>
      <c r="M67" s="165">
        <f>M10+M66</f>
        <v>42</v>
      </c>
      <c r="N67" s="165">
        <f>N10+N66</f>
        <v>31</v>
      </c>
      <c r="O67" s="192" t="s">
        <v>19</v>
      </c>
      <c r="P67" s="165">
        <f>P10+P66</f>
        <v>82</v>
      </c>
      <c r="Q67" s="165">
        <f>Q10+Q66</f>
        <v>72</v>
      </c>
      <c r="R67" s="165">
        <f>R10+R66</f>
        <v>32</v>
      </c>
      <c r="S67" s="192" t="s">
        <v>19</v>
      </c>
      <c r="T67" s="165">
        <f>T10+T66</f>
        <v>74</v>
      </c>
      <c r="U67" s="165">
        <f>U10+U66</f>
        <v>52</v>
      </c>
      <c r="V67" s="858">
        <f>V10+V66</f>
        <v>33</v>
      </c>
      <c r="W67" s="192" t="s">
        <v>19</v>
      </c>
      <c r="X67" s="165">
        <f>X10+X66</f>
        <v>60</v>
      </c>
      <c r="Y67" s="165">
        <f>Y10+Y66</f>
        <v>52</v>
      </c>
      <c r="Z67" s="165">
        <f>Z10+Z66</f>
        <v>29</v>
      </c>
      <c r="AA67" s="192" t="s">
        <v>19</v>
      </c>
      <c r="AB67" s="197">
        <f>AB10+AB66</f>
        <v>438</v>
      </c>
      <c r="AC67" s="198">
        <f>AC10+AC66</f>
        <v>368</v>
      </c>
      <c r="AD67" s="857">
        <f>AD10+AD66</f>
        <v>180</v>
      </c>
      <c r="AE67" s="166">
        <f>AE10+AE66</f>
        <v>806</v>
      </c>
      <c r="AF67" s="480"/>
      <c r="AG67" s="480"/>
    </row>
    <row r="68" spans="1:33" ht="16.5" x14ac:dyDescent="0.3">
      <c r="A68" s="277"/>
      <c r="B68" s="278"/>
      <c r="C68" s="279" t="s">
        <v>5</v>
      </c>
      <c r="D68" s="1049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49"/>
      <c r="R68" s="1049"/>
      <c r="S68" s="1049"/>
      <c r="T68" s="1049"/>
      <c r="U68" s="1049"/>
      <c r="V68" s="1049"/>
      <c r="W68" s="1049"/>
      <c r="X68" s="1049"/>
      <c r="Y68" s="1049"/>
      <c r="Z68" s="1049"/>
      <c r="AA68" s="1049"/>
      <c r="AB68" s="1049"/>
      <c r="AC68" s="1049"/>
      <c r="AD68" s="1043"/>
      <c r="AE68" s="1050"/>
      <c r="AF68" s="485"/>
      <c r="AG68" s="485"/>
    </row>
    <row r="69" spans="1:33" ht="15.75" x14ac:dyDescent="0.25">
      <c r="A69" s="32" t="s">
        <v>70</v>
      </c>
      <c r="B69" s="30" t="s">
        <v>119</v>
      </c>
      <c r="C69" s="34" t="s">
        <v>71</v>
      </c>
      <c r="D69" s="68"/>
      <c r="E69" s="68">
        <v>12</v>
      </c>
      <c r="F69" s="108" t="s">
        <v>19</v>
      </c>
      <c r="G69" s="109" t="s">
        <v>137</v>
      </c>
      <c r="H69" s="68"/>
      <c r="I69" s="68"/>
      <c r="J69" s="108" t="s">
        <v>19</v>
      </c>
      <c r="K69" s="109"/>
      <c r="L69" s="68"/>
      <c r="M69" s="68"/>
      <c r="N69" s="108" t="s">
        <v>19</v>
      </c>
      <c r="O69" s="109"/>
      <c r="P69" s="68"/>
      <c r="Q69" s="68"/>
      <c r="R69" s="108" t="s">
        <v>19</v>
      </c>
      <c r="S69" s="109"/>
      <c r="T69" s="68"/>
      <c r="U69" s="68"/>
      <c r="V69" s="108" t="s">
        <v>19</v>
      </c>
      <c r="W69" s="109"/>
      <c r="X69" s="68"/>
      <c r="Y69" s="68"/>
      <c r="Z69" s="108" t="s">
        <v>19</v>
      </c>
      <c r="AA69" s="110"/>
      <c r="AB69" s="68">
        <f t="shared" ref="AB69:AC69" si="6">SUM(D69,H69,L69,P69,T69,X69)</f>
        <v>0</v>
      </c>
      <c r="AC69" s="68">
        <f t="shared" si="6"/>
        <v>12</v>
      </c>
      <c r="AD69" s="108" t="s">
        <v>19</v>
      </c>
      <c r="AE69" s="765">
        <f t="shared" ref="AE69" si="7">SUM(AB69,AC69)</f>
        <v>12</v>
      </c>
      <c r="AF69" s="766" t="s">
        <v>682</v>
      </c>
      <c r="AG69" s="766" t="s">
        <v>683</v>
      </c>
    </row>
    <row r="70" spans="1:33" ht="15.75" x14ac:dyDescent="0.25">
      <c r="A70" s="280" t="s">
        <v>351</v>
      </c>
      <c r="B70" s="371" t="s">
        <v>352</v>
      </c>
      <c r="C70" s="34" t="s">
        <v>353</v>
      </c>
      <c r="D70" s="68" t="s">
        <v>154</v>
      </c>
      <c r="E70" s="68" t="s">
        <v>154</v>
      </c>
      <c r="F70" s="108" t="s">
        <v>19</v>
      </c>
      <c r="G70" s="109"/>
      <c r="H70" s="68" t="s">
        <v>154</v>
      </c>
      <c r="I70" s="68" t="s">
        <v>154</v>
      </c>
      <c r="J70" s="108" t="s">
        <v>19</v>
      </c>
      <c r="K70" s="109"/>
      <c r="L70" s="68" t="s">
        <v>154</v>
      </c>
      <c r="M70" s="68" t="s">
        <v>154</v>
      </c>
      <c r="N70" s="372" t="s">
        <v>19</v>
      </c>
      <c r="O70" s="373"/>
      <c r="P70" s="68" t="s">
        <v>154</v>
      </c>
      <c r="Q70" s="68" t="s">
        <v>154</v>
      </c>
      <c r="R70" s="108" t="s">
        <v>19</v>
      </c>
      <c r="S70" s="109"/>
      <c r="T70" s="68" t="s">
        <v>154</v>
      </c>
      <c r="U70" s="68" t="s">
        <v>154</v>
      </c>
      <c r="V70" s="108" t="s">
        <v>19</v>
      </c>
      <c r="W70" s="109"/>
      <c r="X70" s="68" t="s">
        <v>154</v>
      </c>
      <c r="Y70" s="68" t="s">
        <v>154</v>
      </c>
      <c r="Z70" s="108" t="s">
        <v>19</v>
      </c>
      <c r="AA70" s="110" t="s">
        <v>303</v>
      </c>
      <c r="AB70" s="68" t="s">
        <v>154</v>
      </c>
      <c r="AC70" s="68"/>
      <c r="AD70" s="108" t="s">
        <v>19</v>
      </c>
      <c r="AE70" s="370" t="s">
        <v>154</v>
      </c>
      <c r="AF70" s="485"/>
      <c r="AG70" s="485"/>
    </row>
    <row r="71" spans="1:33" ht="15.75" x14ac:dyDescent="0.25">
      <c r="A71" s="280" t="s">
        <v>354</v>
      </c>
      <c r="B71" s="30" t="s">
        <v>1</v>
      </c>
      <c r="C71" s="34" t="s">
        <v>355</v>
      </c>
      <c r="D71" s="358"/>
      <c r="E71" s="358"/>
      <c r="F71" s="359"/>
      <c r="G71" s="402"/>
      <c r="H71" s="401"/>
      <c r="I71" s="358"/>
      <c r="J71" s="359"/>
      <c r="K71" s="402"/>
      <c r="L71" s="393"/>
      <c r="M71" s="298"/>
      <c r="N71" s="369" t="s">
        <v>19</v>
      </c>
      <c r="O71" s="403"/>
      <c r="P71" s="401"/>
      <c r="Q71" s="358"/>
      <c r="R71" s="359"/>
      <c r="S71" s="402"/>
      <c r="T71" s="401"/>
      <c r="U71" s="358"/>
      <c r="V71" s="359"/>
      <c r="W71" s="402"/>
      <c r="X71" s="401"/>
      <c r="Y71" s="358"/>
      <c r="Z71" s="359" t="s">
        <v>19</v>
      </c>
      <c r="AA71" s="402" t="s">
        <v>303</v>
      </c>
      <c r="AB71" s="401"/>
      <c r="AC71" s="358"/>
      <c r="AD71" s="359"/>
      <c r="AE71" s="374"/>
      <c r="AF71" s="485"/>
      <c r="AG71" s="485"/>
    </row>
    <row r="72" spans="1:33" ht="16.5" thickBot="1" x14ac:dyDescent="0.3">
      <c r="A72" s="280" t="s">
        <v>828</v>
      </c>
      <c r="B72" s="30" t="s">
        <v>1</v>
      </c>
      <c r="C72" s="850" t="s">
        <v>829</v>
      </c>
      <c r="D72" s="68" t="s">
        <v>154</v>
      </c>
      <c r="E72" s="68" t="s">
        <v>154</v>
      </c>
      <c r="F72" s="108" t="s">
        <v>19</v>
      </c>
      <c r="G72" s="109"/>
      <c r="H72" s="68" t="s">
        <v>154</v>
      </c>
      <c r="I72" s="68" t="s">
        <v>154</v>
      </c>
      <c r="J72" s="108" t="s">
        <v>19</v>
      </c>
      <c r="K72" s="109"/>
      <c r="L72" s="68" t="s">
        <v>154</v>
      </c>
      <c r="M72" s="68" t="s">
        <v>154</v>
      </c>
      <c r="N72" s="372" t="s">
        <v>19</v>
      </c>
      <c r="O72" s="373"/>
      <c r="P72" s="68" t="s">
        <v>154</v>
      </c>
      <c r="Q72" s="68" t="s">
        <v>154</v>
      </c>
      <c r="R72" s="108" t="s">
        <v>19</v>
      </c>
      <c r="S72" s="109"/>
      <c r="T72" s="68" t="s">
        <v>154</v>
      </c>
      <c r="U72" s="68" t="s">
        <v>154</v>
      </c>
      <c r="V72" s="108" t="s">
        <v>19</v>
      </c>
      <c r="W72" s="109"/>
      <c r="X72" s="68" t="s">
        <v>154</v>
      </c>
      <c r="Y72" s="68" t="s">
        <v>154</v>
      </c>
      <c r="Z72" s="108" t="s">
        <v>19</v>
      </c>
      <c r="AA72" s="110" t="s">
        <v>303</v>
      </c>
      <c r="AB72" s="68" t="s">
        <v>154</v>
      </c>
      <c r="AC72" s="68"/>
      <c r="AD72" s="108" t="s">
        <v>19</v>
      </c>
      <c r="AE72" s="375" t="s">
        <v>154</v>
      </c>
      <c r="AF72" s="483"/>
      <c r="AG72" s="483"/>
    </row>
    <row r="73" spans="1:33" ht="17.25" thickBot="1" x14ac:dyDescent="0.35">
      <c r="A73" s="282"/>
      <c r="B73" s="283"/>
      <c r="C73" s="284" t="s">
        <v>15</v>
      </c>
      <c r="D73" s="376">
        <f t="shared" ref="D73:AA73" si="8">SUM(D69:D72)</f>
        <v>0</v>
      </c>
      <c r="E73" s="376">
        <f t="shared" si="8"/>
        <v>12</v>
      </c>
      <c r="F73" s="377">
        <f t="shared" si="8"/>
        <v>0</v>
      </c>
      <c r="G73" s="378">
        <f t="shared" si="8"/>
        <v>0</v>
      </c>
      <c r="H73" s="376">
        <f t="shared" si="8"/>
        <v>0</v>
      </c>
      <c r="I73" s="376">
        <f t="shared" si="8"/>
        <v>0</v>
      </c>
      <c r="J73" s="377">
        <f t="shared" si="8"/>
        <v>0</v>
      </c>
      <c r="K73" s="378">
        <f t="shared" si="8"/>
        <v>0</v>
      </c>
      <c r="L73" s="376">
        <f t="shared" si="8"/>
        <v>0</v>
      </c>
      <c r="M73" s="376">
        <f t="shared" si="8"/>
        <v>0</v>
      </c>
      <c r="N73" s="379">
        <f t="shared" si="8"/>
        <v>0</v>
      </c>
      <c r="O73" s="378">
        <f t="shared" si="8"/>
        <v>0</v>
      </c>
      <c r="P73" s="376">
        <f t="shared" si="8"/>
        <v>0</v>
      </c>
      <c r="Q73" s="376">
        <f t="shared" si="8"/>
        <v>0</v>
      </c>
      <c r="R73" s="377">
        <f t="shared" si="8"/>
        <v>0</v>
      </c>
      <c r="S73" s="378">
        <f t="shared" si="8"/>
        <v>0</v>
      </c>
      <c r="T73" s="376">
        <f t="shared" si="8"/>
        <v>0</v>
      </c>
      <c r="U73" s="376">
        <f t="shared" si="8"/>
        <v>0</v>
      </c>
      <c r="V73" s="377">
        <f t="shared" si="8"/>
        <v>0</v>
      </c>
      <c r="W73" s="378">
        <f t="shared" si="8"/>
        <v>0</v>
      </c>
      <c r="X73" s="376">
        <f t="shared" si="8"/>
        <v>0</v>
      </c>
      <c r="Y73" s="376">
        <f t="shared" si="8"/>
        <v>0</v>
      </c>
      <c r="Z73" s="377">
        <f t="shared" si="8"/>
        <v>0</v>
      </c>
      <c r="AA73" s="378">
        <f t="shared" si="8"/>
        <v>0</v>
      </c>
      <c r="AB73" s="380">
        <f>SUM(D73,H73,L73,P73,T73,X73)</f>
        <v>0</v>
      </c>
      <c r="AC73" s="380">
        <f>SUM(E73,I73,M73,Q73,U73,Y73)</f>
        <v>12</v>
      </c>
      <c r="AD73" s="377" t="s">
        <v>19</v>
      </c>
      <c r="AE73" s="381">
        <v>12</v>
      </c>
      <c r="AF73" s="487"/>
      <c r="AG73" s="488"/>
    </row>
    <row r="74" spans="1:33" ht="17.25" thickBot="1" x14ac:dyDescent="0.35">
      <c r="A74" s="285"/>
      <c r="B74" s="286"/>
      <c r="C74" s="287" t="s">
        <v>269</v>
      </c>
      <c r="D74" s="382">
        <f>D67+D73</f>
        <v>66</v>
      </c>
      <c r="E74" s="382">
        <f>E67+E73</f>
        <v>108</v>
      </c>
      <c r="F74" s="383" t="s">
        <v>19</v>
      </c>
      <c r="G74" s="384" t="s">
        <v>19</v>
      </c>
      <c r="H74" s="382">
        <f>H67+H73</f>
        <v>66</v>
      </c>
      <c r="I74" s="382">
        <f>I67+I73</f>
        <v>44</v>
      </c>
      <c r="J74" s="383" t="s">
        <v>19</v>
      </c>
      <c r="K74" s="384" t="s">
        <v>19</v>
      </c>
      <c r="L74" s="382">
        <f>L67+L73</f>
        <v>90</v>
      </c>
      <c r="M74" s="382">
        <f>M67+M73</f>
        <v>42</v>
      </c>
      <c r="N74" s="385" t="s">
        <v>19</v>
      </c>
      <c r="O74" s="384" t="s">
        <v>19</v>
      </c>
      <c r="P74" s="382">
        <f>P67+P73</f>
        <v>82</v>
      </c>
      <c r="Q74" s="382">
        <f>Q67+Q73</f>
        <v>72</v>
      </c>
      <c r="R74" s="383" t="s">
        <v>19</v>
      </c>
      <c r="S74" s="384" t="s">
        <v>19</v>
      </c>
      <c r="T74" s="382">
        <f>T67+T73</f>
        <v>74</v>
      </c>
      <c r="U74" s="382">
        <f>U67+U73</f>
        <v>52</v>
      </c>
      <c r="V74" s="383" t="s">
        <v>19</v>
      </c>
      <c r="W74" s="384" t="s">
        <v>19</v>
      </c>
      <c r="X74" s="382">
        <f>X67+X73</f>
        <v>60</v>
      </c>
      <c r="Y74" s="382">
        <f>Y67+Y73</f>
        <v>52</v>
      </c>
      <c r="Z74" s="383" t="s">
        <v>19</v>
      </c>
      <c r="AA74" s="384" t="s">
        <v>19</v>
      </c>
      <c r="AB74" s="655">
        <f>SUM(AB67,AB73)</f>
        <v>438</v>
      </c>
      <c r="AC74" s="655">
        <f>SUM(AC67,AC73)</f>
        <v>380</v>
      </c>
      <c r="AD74" s="656" t="s">
        <v>19</v>
      </c>
      <c r="AE74" s="657">
        <f>SUM(AB74,AC74)</f>
        <v>818</v>
      </c>
      <c r="AF74" s="487"/>
      <c r="AG74" s="489"/>
    </row>
    <row r="75" spans="1:33" ht="17.25" thickTop="1" x14ac:dyDescent="0.3">
      <c r="A75" s="288"/>
      <c r="B75" s="289"/>
      <c r="C75" s="290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7"/>
      <c r="R75" s="1007"/>
      <c r="S75" s="1007"/>
      <c r="T75" s="1007"/>
      <c r="U75" s="1007"/>
      <c r="V75" s="1007"/>
      <c r="W75" s="1007"/>
      <c r="X75" s="1007"/>
      <c r="Y75" s="1007"/>
      <c r="Z75" s="1007"/>
      <c r="AA75" s="1007"/>
      <c r="AB75" s="1043"/>
      <c r="AC75" s="1043"/>
      <c r="AD75" s="1043"/>
      <c r="AE75" s="1044"/>
    </row>
    <row r="76" spans="1:33" ht="15.75" x14ac:dyDescent="0.25">
      <c r="A76" s="842" t="s">
        <v>791</v>
      </c>
      <c r="B76" s="843" t="s">
        <v>1</v>
      </c>
      <c r="C76" s="840" t="s">
        <v>21</v>
      </c>
      <c r="D76" s="130"/>
      <c r="E76" s="130"/>
      <c r="F76" s="351"/>
      <c r="G76" s="352"/>
      <c r="H76" s="130"/>
      <c r="I76" s="130">
        <v>160</v>
      </c>
      <c r="J76" s="351" t="s">
        <v>19</v>
      </c>
      <c r="K76" s="352" t="s">
        <v>137</v>
      </c>
      <c r="L76" s="130"/>
      <c r="M76" s="130"/>
      <c r="N76" s="351"/>
      <c r="O76" s="351"/>
      <c r="P76" s="130"/>
      <c r="Q76" s="130"/>
      <c r="R76" s="351"/>
      <c r="S76" s="352"/>
      <c r="T76" s="130"/>
      <c r="U76" s="130"/>
      <c r="V76" s="351"/>
      <c r="W76" s="351"/>
      <c r="X76" s="130"/>
      <c r="Y76" s="61"/>
      <c r="Z76" s="19"/>
      <c r="AA76" s="386"/>
      <c r="AB76" s="387"/>
      <c r="AC76" s="387"/>
      <c r="AD76" s="387"/>
      <c r="AE76" s="387"/>
      <c r="AF76" s="764" t="s">
        <v>579</v>
      </c>
      <c r="AG76" s="706" t="s">
        <v>600</v>
      </c>
    </row>
    <row r="77" spans="1:33" ht="15.75" x14ac:dyDescent="0.25">
      <c r="A77" s="844" t="s">
        <v>792</v>
      </c>
      <c r="B77" s="291" t="s">
        <v>1</v>
      </c>
      <c r="C77" s="841" t="s">
        <v>22</v>
      </c>
      <c r="D77" s="130"/>
      <c r="E77" s="130"/>
      <c r="F77" s="351"/>
      <c r="G77" s="356"/>
      <c r="H77" s="130"/>
      <c r="I77" s="130"/>
      <c r="J77" s="351"/>
      <c r="K77" s="356"/>
      <c r="L77" s="130"/>
      <c r="M77" s="130"/>
      <c r="N77" s="351"/>
      <c r="O77" s="351"/>
      <c r="P77" s="130"/>
      <c r="Q77" s="130">
        <v>160</v>
      </c>
      <c r="R77" s="351" t="s">
        <v>19</v>
      </c>
      <c r="S77" s="356" t="s">
        <v>137</v>
      </c>
      <c r="T77" s="130"/>
      <c r="U77" s="130"/>
      <c r="V77" s="351"/>
      <c r="W77" s="351"/>
      <c r="X77" s="130"/>
      <c r="Y77" s="61"/>
      <c r="Z77" s="19"/>
      <c r="AA77" s="388"/>
      <c r="AB77" s="387"/>
      <c r="AC77" s="387"/>
      <c r="AD77" s="387"/>
      <c r="AE77" s="387"/>
      <c r="AF77" s="764" t="s">
        <v>579</v>
      </c>
      <c r="AG77" s="706" t="s">
        <v>600</v>
      </c>
    </row>
    <row r="78" spans="1:33" ht="15.75" x14ac:dyDescent="0.25">
      <c r="A78" s="844" t="s">
        <v>793</v>
      </c>
      <c r="B78" s="291" t="s">
        <v>1</v>
      </c>
      <c r="C78" s="841" t="s">
        <v>115</v>
      </c>
      <c r="D78" s="130"/>
      <c r="E78" s="130"/>
      <c r="F78" s="351"/>
      <c r="G78" s="356"/>
      <c r="H78" s="130"/>
      <c r="I78" s="130"/>
      <c r="J78" s="351"/>
      <c r="K78" s="356"/>
      <c r="L78" s="130"/>
      <c r="M78" s="130"/>
      <c r="N78" s="351"/>
      <c r="O78" s="351"/>
      <c r="P78" s="130"/>
      <c r="Q78" s="130"/>
      <c r="R78" s="351"/>
      <c r="S78" s="356"/>
      <c r="T78" s="130"/>
      <c r="U78" s="130"/>
      <c r="V78" s="351"/>
      <c r="W78" s="351"/>
      <c r="X78" s="130"/>
      <c r="Y78" s="61">
        <v>80</v>
      </c>
      <c r="Z78" s="19" t="s">
        <v>19</v>
      </c>
      <c r="AA78" s="388" t="s">
        <v>137</v>
      </c>
      <c r="AB78" s="387"/>
      <c r="AC78" s="387"/>
      <c r="AD78" s="387"/>
      <c r="AE78" s="387"/>
      <c r="AF78" s="764" t="s">
        <v>579</v>
      </c>
      <c r="AG78" s="706" t="s">
        <v>600</v>
      </c>
    </row>
    <row r="79" spans="1:33" ht="15.75" x14ac:dyDescent="0.2">
      <c r="A79" s="1045"/>
      <c r="B79" s="1046"/>
      <c r="C79" s="1046"/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R79" s="1046"/>
      <c r="S79" s="1046"/>
      <c r="T79" s="357"/>
      <c r="U79" s="357"/>
      <c r="V79" s="357"/>
      <c r="W79" s="357"/>
      <c r="X79" s="357"/>
      <c r="Y79" s="357"/>
      <c r="Z79" s="357"/>
      <c r="AA79" s="357"/>
      <c r="AB79" s="389"/>
      <c r="AC79" s="389"/>
      <c r="AD79" s="389"/>
      <c r="AE79" s="390"/>
    </row>
    <row r="80" spans="1:33" ht="15.75" x14ac:dyDescent="0.2">
      <c r="A80" s="1047" t="s">
        <v>20</v>
      </c>
      <c r="B80" s="1048"/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8"/>
      <c r="P80" s="1048"/>
      <c r="Q80" s="1048"/>
      <c r="R80" s="1048"/>
      <c r="S80" s="1048"/>
      <c r="T80" s="360"/>
      <c r="U80" s="360"/>
      <c r="V80" s="360"/>
      <c r="W80" s="360"/>
      <c r="X80" s="360"/>
      <c r="Y80" s="360"/>
      <c r="Z80" s="360"/>
      <c r="AA80" s="360"/>
      <c r="AB80" s="389"/>
      <c r="AC80" s="389"/>
      <c r="AD80" s="389"/>
      <c r="AE80" s="390"/>
    </row>
    <row r="81" spans="1:31" ht="16.5" x14ac:dyDescent="0.3">
      <c r="A81" s="241"/>
      <c r="B81" s="60"/>
      <c r="C81" s="292" t="s">
        <v>16</v>
      </c>
      <c r="D81" s="140"/>
      <c r="E81" s="140"/>
      <c r="F81" s="74"/>
      <c r="G81" s="141">
        <f>IF(COUNTIF(G12:G78,"A")=0,"",COUNTIF(G12:G78,"A"))</f>
        <v>1</v>
      </c>
      <c r="H81" s="140"/>
      <c r="I81" s="140"/>
      <c r="J81" s="74"/>
      <c r="K81" s="141">
        <f>IF(COUNTIF(K12:K78,"A")=0,"",COUNTIF(K12:K78,"A"))</f>
        <v>1</v>
      </c>
      <c r="L81" s="140"/>
      <c r="M81" s="140"/>
      <c r="N81" s="74"/>
      <c r="O81" s="141" t="str">
        <f>IF(COUNTIF(O12:O78,"A")=0,"",COUNTIF(O12:O78,"A"))</f>
        <v/>
      </c>
      <c r="P81" s="140"/>
      <c r="Q81" s="140"/>
      <c r="R81" s="74"/>
      <c r="S81" s="141">
        <f>IF(COUNTIF(S12:S78,"A")=0,"",COUNTIF(S12:S78,"A"))</f>
        <v>1</v>
      </c>
      <c r="T81" s="140"/>
      <c r="U81" s="140"/>
      <c r="V81" s="74"/>
      <c r="W81" s="141" t="str">
        <f>IF(COUNTIF(W12:W78,"A")=0,"",COUNTIF(W12:W78,"A"))</f>
        <v/>
      </c>
      <c r="X81" s="140"/>
      <c r="Y81" s="140"/>
      <c r="Z81" s="74"/>
      <c r="AA81" s="141">
        <f>IF(COUNTIF(AA12:AA78,"A")=0,"",COUNTIF(AA12:AA78,"A"))</f>
        <v>1</v>
      </c>
      <c r="AB81" s="140"/>
      <c r="AC81" s="140"/>
      <c r="AD81" s="74"/>
      <c r="AE81" s="142">
        <f t="shared" ref="AE81:AE93" si="9">IF(SUM(G81:AA81)=0,"",SUM(G81:AA81))</f>
        <v>4</v>
      </c>
    </row>
    <row r="82" spans="1:31" ht="16.5" x14ac:dyDescent="0.3">
      <c r="A82" s="241"/>
      <c r="B82" s="60"/>
      <c r="C82" s="292" t="s">
        <v>17</v>
      </c>
      <c r="D82" s="140"/>
      <c r="E82" s="140"/>
      <c r="F82" s="74"/>
      <c r="G82" s="141" t="str">
        <f>IF(COUNTIF(G12:G78,"B")=0,"",COUNTIF(G12:G78,"B"))</f>
        <v/>
      </c>
      <c r="H82" s="140"/>
      <c r="I82" s="140"/>
      <c r="J82" s="74"/>
      <c r="K82" s="141">
        <f>IF(COUNTIF(K12:K78,"B")=0,"",COUNTIF(K12:K78,"B"))</f>
        <v>1</v>
      </c>
      <c r="L82" s="140"/>
      <c r="M82" s="140"/>
      <c r="N82" s="74"/>
      <c r="O82" s="141">
        <f>IF(COUNTIF(O12:O78,"B")=0,"",COUNTIF(O12:O78,"B"))</f>
        <v>1</v>
      </c>
      <c r="P82" s="140"/>
      <c r="Q82" s="140"/>
      <c r="R82" s="74"/>
      <c r="S82" s="141">
        <f>IF(COUNTIF(S12:S78,"B")=0,"",COUNTIF(S12:S78,"B"))</f>
        <v>1</v>
      </c>
      <c r="T82" s="140"/>
      <c r="U82" s="140"/>
      <c r="V82" s="74"/>
      <c r="W82" s="141">
        <f>IF(COUNTIF(W12:W78,"B")=0,"",COUNTIF(W12:W78,"B"))</f>
        <v>1</v>
      </c>
      <c r="X82" s="140"/>
      <c r="Y82" s="140"/>
      <c r="Z82" s="74"/>
      <c r="AA82" s="141" t="str">
        <f>IF(COUNTIF(AA12:AA78,"B")=0,"",COUNTIF(AA12:AA78,"B"))</f>
        <v/>
      </c>
      <c r="AB82" s="140"/>
      <c r="AC82" s="140"/>
      <c r="AD82" s="74"/>
      <c r="AE82" s="142">
        <f t="shared" si="9"/>
        <v>4</v>
      </c>
    </row>
    <row r="83" spans="1:31" ht="16.5" x14ac:dyDescent="0.3">
      <c r="A83" s="241"/>
      <c r="B83" s="60"/>
      <c r="C83" s="292" t="s">
        <v>177</v>
      </c>
      <c r="D83" s="140"/>
      <c r="E83" s="140"/>
      <c r="F83" s="74"/>
      <c r="G83" s="141">
        <f>IF(COUNTIF(G12:G78,"ÉÉ")=0,"",COUNTIF(G12:G78,"ÉÉ"))</f>
        <v>3</v>
      </c>
      <c r="H83" s="140"/>
      <c r="I83" s="140"/>
      <c r="J83" s="74"/>
      <c r="K83" s="141" t="str">
        <f>IF(COUNTIF(K12:K78,"ÉÉ")=0,"",COUNTIF(K12:K78,"ÉÉ"))</f>
        <v/>
      </c>
      <c r="L83" s="140"/>
      <c r="M83" s="140"/>
      <c r="N83" s="74"/>
      <c r="O83" s="141" t="str">
        <f>IF(COUNTIF(O12:O78,"ÉÉ")=0,"",COUNTIF(O12:O78,"ÉÉ"))</f>
        <v/>
      </c>
      <c r="P83" s="140"/>
      <c r="Q83" s="140"/>
      <c r="R83" s="74"/>
      <c r="S83" s="141" t="str">
        <f>IF(COUNTIF(S12:S78,"ÉÉ")=0,"",COUNTIF(S12:S78,"ÉÉ"))</f>
        <v/>
      </c>
      <c r="T83" s="140"/>
      <c r="U83" s="140"/>
      <c r="V83" s="74"/>
      <c r="W83" s="141" t="str">
        <f>IF(COUNTIF(W12:W78,"ÉÉ")=0,"",COUNTIF(W12:W78,"ÉÉ"))</f>
        <v/>
      </c>
      <c r="X83" s="140"/>
      <c r="Y83" s="140"/>
      <c r="Z83" s="74"/>
      <c r="AA83" s="141" t="str">
        <f>IF(COUNTIF(AA12:AA78,"ÉÉ")=0,"",COUNTIF(AA12:AA78,"ÉÉ"))</f>
        <v/>
      </c>
      <c r="AB83" s="140"/>
      <c r="AC83" s="140"/>
      <c r="AD83" s="74"/>
      <c r="AE83" s="142">
        <f t="shared" si="9"/>
        <v>3</v>
      </c>
    </row>
    <row r="84" spans="1:31" ht="16.5" x14ac:dyDescent="0.3">
      <c r="A84" s="241"/>
      <c r="B84" s="60"/>
      <c r="C84" s="292" t="s">
        <v>178</v>
      </c>
      <c r="D84" s="146"/>
      <c r="E84" s="146"/>
      <c r="F84" s="147"/>
      <c r="G84" s="141" t="str">
        <f>IF(COUNTIF(G12:G78,"ÉÉ(Z)")=0,"",COUNTIF(G12:G78,"ÉÉ(Z)"))</f>
        <v/>
      </c>
      <c r="H84" s="146"/>
      <c r="I84" s="146"/>
      <c r="J84" s="147"/>
      <c r="K84" s="141" t="str">
        <f>IF(COUNTIF(K12:K78,"ÉÉ(Z)")=0,"",COUNTIF(K12:K78,"ÉÉ(Z)"))</f>
        <v/>
      </c>
      <c r="L84" s="146"/>
      <c r="M84" s="146"/>
      <c r="N84" s="147"/>
      <c r="O84" s="141" t="str">
        <f>IF(COUNTIF(O12:O78,"ÉÉ(Z)")=0,"",COUNTIF(O12:O78,"ÉÉ(Z)"))</f>
        <v/>
      </c>
      <c r="P84" s="146"/>
      <c r="Q84" s="146"/>
      <c r="R84" s="147"/>
      <c r="S84" s="141" t="str">
        <f>IF(COUNTIF(S12:S78,"ÉÉ(Z)")=0,"",COUNTIF(S12:S78,"ÉÉ(Z)"))</f>
        <v/>
      </c>
      <c r="T84" s="146"/>
      <c r="U84" s="146"/>
      <c r="V84" s="147"/>
      <c r="W84" s="141" t="str">
        <f>IF(COUNTIF(W12:W78,"ÉÉ(Z)")=0,"",COUNTIF(W12:W78,"ÉÉ(Z)"))</f>
        <v/>
      </c>
      <c r="X84" s="146"/>
      <c r="Y84" s="146"/>
      <c r="Z84" s="147"/>
      <c r="AA84" s="141" t="str">
        <f>IF(COUNTIF(AA12:AA78,"ÉÉ(Z)")=0,"",COUNTIF(AA12:AA78,"ÉÉ(Z)"))</f>
        <v/>
      </c>
      <c r="AB84" s="146"/>
      <c r="AC84" s="146"/>
      <c r="AD84" s="147"/>
      <c r="AE84" s="142" t="str">
        <f t="shared" si="9"/>
        <v/>
      </c>
    </row>
    <row r="85" spans="1:31" ht="16.5" x14ac:dyDescent="0.3">
      <c r="A85" s="241"/>
      <c r="B85" s="60"/>
      <c r="C85" s="292" t="s">
        <v>179</v>
      </c>
      <c r="D85" s="140"/>
      <c r="E85" s="140"/>
      <c r="F85" s="74"/>
      <c r="G85" s="141">
        <f>IF(COUNTIF(G12:G78,"GYJ")=0,"",COUNTIF(G12:G78,"GYJ"))</f>
        <v>2</v>
      </c>
      <c r="H85" s="140"/>
      <c r="I85" s="140"/>
      <c r="J85" s="74"/>
      <c r="K85" s="141">
        <f>IF(COUNTIF(K12:K78,"GYJ")=0,"",COUNTIF(K12:K78,"GYJ"))</f>
        <v>3</v>
      </c>
      <c r="L85" s="140"/>
      <c r="M85" s="140"/>
      <c r="N85" s="74"/>
      <c r="O85" s="141">
        <f>IF(COUNTIF(O12:O78,"GYJ")=0,"",COUNTIF(O12:O78,"GYJ"))</f>
        <v>2</v>
      </c>
      <c r="P85" s="140"/>
      <c r="Q85" s="140"/>
      <c r="R85" s="74"/>
      <c r="S85" s="141">
        <f>IF(COUNTIF(S12:S78,"GYJ")=0,"",COUNTIF(S12:S78,"GYJ"))</f>
        <v>3</v>
      </c>
      <c r="T85" s="140"/>
      <c r="U85" s="140"/>
      <c r="V85" s="74"/>
      <c r="W85" s="141">
        <f>IF(COUNTIF(W12:W78,"GYJ")=0,"",COUNTIF(W12:W78,"GYJ"))</f>
        <v>2</v>
      </c>
      <c r="X85" s="140"/>
      <c r="Y85" s="140"/>
      <c r="Z85" s="74"/>
      <c r="AA85" s="141">
        <f>IF(COUNTIF(AA12:AA78,"GYJ")=0,"",COUNTIF(AA12:AA78,"GYJ"))</f>
        <v>4</v>
      </c>
      <c r="AB85" s="140"/>
      <c r="AC85" s="140"/>
      <c r="AD85" s="74"/>
      <c r="AE85" s="142">
        <f t="shared" si="9"/>
        <v>16</v>
      </c>
    </row>
    <row r="86" spans="1:31" ht="15.75" x14ac:dyDescent="0.25">
      <c r="A86" s="241"/>
      <c r="B86" s="242"/>
      <c r="C86" s="292" t="s">
        <v>180</v>
      </c>
      <c r="D86" s="140"/>
      <c r="E86" s="140"/>
      <c r="F86" s="74"/>
      <c r="G86" s="141" t="str">
        <f>IF(COUNTIF(G12:G78,"GYJ(Z)")=0,"",COUNTIF(G12:G78,"GYJ(Z)"))</f>
        <v/>
      </c>
      <c r="H86" s="140"/>
      <c r="I86" s="140"/>
      <c r="J86" s="74"/>
      <c r="K86" s="141" t="str">
        <f>IF(COUNTIF(K12:K78,"GYJ(Z)")=0,"",COUNTIF(K12:K78,"GYJ(Z)"))</f>
        <v/>
      </c>
      <c r="L86" s="140"/>
      <c r="M86" s="140"/>
      <c r="N86" s="74"/>
      <c r="O86" s="141" t="str">
        <f>IF(COUNTIF(O12:O78,"GYJ(Z)")=0,"",COUNTIF(O12:O78,"GYJ(Z)"))</f>
        <v/>
      </c>
      <c r="P86" s="140"/>
      <c r="Q86" s="140"/>
      <c r="R86" s="74"/>
      <c r="S86" s="141" t="str">
        <f>IF(COUNTIF(S12:S78,"GYJ(Z)")=0,"",COUNTIF(S12:S78,"GYJ(Z)"))</f>
        <v/>
      </c>
      <c r="T86" s="140"/>
      <c r="U86" s="140"/>
      <c r="V86" s="74"/>
      <c r="W86" s="141" t="str">
        <f>IF(COUNTIF(W12:W78,"GYJ(Z)")=0,"",COUNTIF(W12:W78,"GYJ(Z)"))</f>
        <v/>
      </c>
      <c r="X86" s="140"/>
      <c r="Y86" s="140"/>
      <c r="Z86" s="74"/>
      <c r="AA86" s="141">
        <f>IF(COUNTIF(AA12:AA78,"GYJ(Z)")=0,"",COUNTIF(AA12:AA78,"GYJ(Z)"))</f>
        <v>1</v>
      </c>
      <c r="AB86" s="140"/>
      <c r="AC86" s="140"/>
      <c r="AD86" s="74"/>
      <c r="AE86" s="142">
        <f t="shared" si="9"/>
        <v>1</v>
      </c>
    </row>
    <row r="87" spans="1:31" ht="16.5" x14ac:dyDescent="0.3">
      <c r="A87" s="241"/>
      <c r="B87" s="60"/>
      <c r="C87" s="138" t="s">
        <v>138</v>
      </c>
      <c r="D87" s="140"/>
      <c r="E87" s="140"/>
      <c r="F87" s="74"/>
      <c r="G87" s="141" t="str">
        <f>IF(COUNTIF(G12:G78,"K")=0,"",COUNTIF(G12:G78,"K"))</f>
        <v/>
      </c>
      <c r="H87" s="140"/>
      <c r="I87" s="140"/>
      <c r="J87" s="74"/>
      <c r="K87" s="141" t="str">
        <f>IF(COUNTIF(K12:K78,"K")=0,"",COUNTIF(K12:K78,"K"))</f>
        <v/>
      </c>
      <c r="L87" s="140"/>
      <c r="M87" s="140"/>
      <c r="N87" s="74"/>
      <c r="O87" s="141">
        <f>IF(COUNTIF(O12:O78,"K")=0,"",COUNTIF(O12:O78,"K"))</f>
        <v>2</v>
      </c>
      <c r="P87" s="140"/>
      <c r="Q87" s="140"/>
      <c r="R87" s="74"/>
      <c r="S87" s="141">
        <f>IF(COUNTIF(S12:S78,"K")=0,"",COUNTIF(S12:S78,"K"))</f>
        <v>3</v>
      </c>
      <c r="T87" s="140"/>
      <c r="U87" s="140"/>
      <c r="V87" s="74"/>
      <c r="W87" s="141">
        <f>IF(COUNTIF(W12:W78,"K")=0,"",COUNTIF(W12:W78,"K"))</f>
        <v>2</v>
      </c>
      <c r="X87" s="140"/>
      <c r="Y87" s="140"/>
      <c r="Z87" s="74"/>
      <c r="AA87" s="141">
        <f>IF(COUNTIF(AA12:AA78,"K")=0,"",COUNTIF(AA12:AA78,"K"))</f>
        <v>1</v>
      </c>
      <c r="AB87" s="140"/>
      <c r="AC87" s="140"/>
      <c r="AD87" s="74"/>
      <c r="AE87" s="142">
        <f t="shared" si="9"/>
        <v>8</v>
      </c>
    </row>
    <row r="88" spans="1:31" ht="16.5" x14ac:dyDescent="0.3">
      <c r="A88" s="241"/>
      <c r="B88" s="60"/>
      <c r="C88" s="138" t="s">
        <v>139</v>
      </c>
      <c r="D88" s="140"/>
      <c r="E88" s="140"/>
      <c r="F88" s="74"/>
      <c r="G88" s="141" t="str">
        <f>IF(COUNTIF(G12:G78,"K(Z)")=0,"",COUNTIF(G12:G78,"K(Z)"))</f>
        <v/>
      </c>
      <c r="H88" s="140"/>
      <c r="I88" s="140"/>
      <c r="J88" s="74"/>
      <c r="K88" s="141" t="str">
        <f>IF(COUNTIF(K12:K78,"K(Z)")=0,"",COUNTIF(K12:K78,"K(Z)"))</f>
        <v/>
      </c>
      <c r="L88" s="140"/>
      <c r="M88" s="140"/>
      <c r="N88" s="74"/>
      <c r="O88" s="141" t="str">
        <f>IF(COUNTIF(O12:O78,"K(Z)")=0,"",COUNTIF(O12:O78,"K(Z)"))</f>
        <v/>
      </c>
      <c r="P88" s="140"/>
      <c r="Q88" s="140"/>
      <c r="R88" s="74"/>
      <c r="S88" s="141">
        <f>IF(COUNTIF(S12:S78,"K(Z)")=0,"",COUNTIF(S12:S78,"K(Z)"))</f>
        <v>1</v>
      </c>
      <c r="T88" s="140"/>
      <c r="U88" s="140"/>
      <c r="V88" s="74"/>
      <c r="W88" s="141">
        <f>IF(COUNTIF(W12:W78,"K(Z)")=0,"",COUNTIF(W12:W78,"K(Z)"))</f>
        <v>1</v>
      </c>
      <c r="X88" s="140"/>
      <c r="Y88" s="140"/>
      <c r="Z88" s="74"/>
      <c r="AA88" s="141">
        <f>IF(COUNTIF(AA12:AA78,"K(Z)")=0,"",COUNTIF(AA12:AA78,"K(Z)"))</f>
        <v>1</v>
      </c>
      <c r="AB88" s="140"/>
      <c r="AC88" s="140"/>
      <c r="AD88" s="74"/>
      <c r="AE88" s="142">
        <f t="shared" si="9"/>
        <v>3</v>
      </c>
    </row>
    <row r="89" spans="1:31" ht="16.5" x14ac:dyDescent="0.3">
      <c r="A89" s="241"/>
      <c r="B89" s="60"/>
      <c r="C89" s="292" t="s">
        <v>18</v>
      </c>
      <c r="D89" s="140"/>
      <c r="E89" s="140"/>
      <c r="F89" s="74"/>
      <c r="G89" s="141" t="str">
        <f>IF(COUNTIF(G12:G78,"AV")=0,"",COUNTIF(G12:G78,"AV"))</f>
        <v/>
      </c>
      <c r="H89" s="140"/>
      <c r="I89" s="140"/>
      <c r="J89" s="74"/>
      <c r="K89" s="141" t="str">
        <f>IF(COUNTIF(K12:K78,"AV")=0,"",COUNTIF(K12:K78,"AV"))</f>
        <v/>
      </c>
      <c r="L89" s="140"/>
      <c r="M89" s="140"/>
      <c r="N89" s="74"/>
      <c r="O89" s="141" t="str">
        <f>IF(COUNTIF(O12:O78,"AV")=0,"",COUNTIF(O12:O78,"AV"))</f>
        <v/>
      </c>
      <c r="P89" s="140"/>
      <c r="Q89" s="140"/>
      <c r="R89" s="74"/>
      <c r="S89" s="141" t="str">
        <f>IF(COUNTIF(S12:S78,"AV")=0,"",COUNTIF(S12:S78,"AV"))</f>
        <v/>
      </c>
      <c r="T89" s="140"/>
      <c r="U89" s="140"/>
      <c r="V89" s="74"/>
      <c r="W89" s="141" t="str">
        <f>IF(COUNTIF(W12:W78,"AV")=0,"",COUNTIF(W12:W78,"AV"))</f>
        <v/>
      </c>
      <c r="X89" s="140"/>
      <c r="Y89" s="140"/>
      <c r="Z89" s="74"/>
      <c r="AA89" s="141" t="str">
        <f>IF(COUNTIF(AA12:AA78,"AV")=0,"",COUNTIF(AA12:AA78,"AV"))</f>
        <v/>
      </c>
      <c r="AB89" s="140"/>
      <c r="AC89" s="140"/>
      <c r="AD89" s="74"/>
      <c r="AE89" s="142" t="str">
        <f t="shared" si="9"/>
        <v/>
      </c>
    </row>
    <row r="90" spans="1:31" ht="16.5" x14ac:dyDescent="0.3">
      <c r="A90" s="241"/>
      <c r="B90" s="60"/>
      <c r="C90" s="292" t="s">
        <v>181</v>
      </c>
      <c r="D90" s="140"/>
      <c r="E90" s="140"/>
      <c r="F90" s="74"/>
      <c r="G90" s="141" t="str">
        <f>IF(COUNTIF(G12:G78,"KV")=0,"",COUNTIF(G12:G78,"KV"))</f>
        <v/>
      </c>
      <c r="H90" s="140"/>
      <c r="I90" s="140"/>
      <c r="J90" s="74"/>
      <c r="K90" s="141" t="str">
        <f>IF(COUNTIF(K12:K78,"KV")=0,"",COUNTIF(K12:K78,"KV"))</f>
        <v/>
      </c>
      <c r="L90" s="140"/>
      <c r="M90" s="140"/>
      <c r="N90" s="74"/>
      <c r="O90" s="141" t="str">
        <f>IF(COUNTIF(O12:O78,"KV")=0,"",COUNTIF(O12:O78,"KV"))</f>
        <v/>
      </c>
      <c r="P90" s="140"/>
      <c r="Q90" s="140"/>
      <c r="R90" s="74"/>
      <c r="S90" s="141" t="str">
        <f>IF(COUNTIF(S12:S78,"KV")=0,"",COUNTIF(S12:S78,"KV"))</f>
        <v/>
      </c>
      <c r="T90" s="140"/>
      <c r="U90" s="140"/>
      <c r="V90" s="74"/>
      <c r="W90" s="141" t="str">
        <f>IF(COUNTIF(W12:W78,"KV")=0,"",COUNTIF(W12:W78,"KV"))</f>
        <v/>
      </c>
      <c r="X90" s="140"/>
      <c r="Y90" s="140"/>
      <c r="Z90" s="74"/>
      <c r="AA90" s="141" t="str">
        <f>IF(COUNTIF(AA12:AA78,"KV")=0,"",COUNTIF(AA12:AA78,"KV"))</f>
        <v/>
      </c>
      <c r="AB90" s="140"/>
      <c r="AC90" s="140"/>
      <c r="AD90" s="74"/>
      <c r="AE90" s="142" t="str">
        <f t="shared" si="9"/>
        <v/>
      </c>
    </row>
    <row r="91" spans="1:31" ht="16.5" x14ac:dyDescent="0.3">
      <c r="A91" s="241"/>
      <c r="B91" s="60"/>
      <c r="C91" s="292" t="s">
        <v>182</v>
      </c>
      <c r="D91" s="151"/>
      <c r="E91" s="151"/>
      <c r="F91" s="152"/>
      <c r="G91" s="141" t="str">
        <f>IF(COUNTIF(G12:G78,"SZG")=0,"",COUNTIF(G12:G78,"SZG"))</f>
        <v/>
      </c>
      <c r="H91" s="151"/>
      <c r="I91" s="151"/>
      <c r="J91" s="152"/>
      <c r="K91" s="141" t="str">
        <f>IF(COUNTIF(K12:K78,"SZG")=0,"",COUNTIF(K12:K78,"SZG"))</f>
        <v/>
      </c>
      <c r="L91" s="151"/>
      <c r="M91" s="151"/>
      <c r="N91" s="152"/>
      <c r="O91" s="141" t="str">
        <f>IF(COUNTIF(O12:O78,"SZG")=0,"",COUNTIF(O12:O78,"SZG"))</f>
        <v/>
      </c>
      <c r="P91" s="151"/>
      <c r="Q91" s="151"/>
      <c r="R91" s="152"/>
      <c r="S91" s="141" t="str">
        <f>IF(COUNTIF(S12:S78,"SZG")=0,"",COUNTIF(S12:S78,"SZG"))</f>
        <v/>
      </c>
      <c r="T91" s="151"/>
      <c r="U91" s="151"/>
      <c r="V91" s="152"/>
      <c r="W91" s="141" t="str">
        <f>IF(COUNTIF(W12:W78,"SZG")=0,"",COUNTIF(W12:W78,"SZG"))</f>
        <v/>
      </c>
      <c r="X91" s="151"/>
      <c r="Y91" s="151"/>
      <c r="Z91" s="152"/>
      <c r="AA91" s="141" t="str">
        <f>IF(COUNTIF(AA12:AA78,"SZG")=0,"",COUNTIF(AA12:AA78,"SZG"))</f>
        <v/>
      </c>
      <c r="AB91" s="140"/>
      <c r="AC91" s="140"/>
      <c r="AD91" s="74"/>
      <c r="AE91" s="142" t="str">
        <f t="shared" si="9"/>
        <v/>
      </c>
    </row>
    <row r="92" spans="1:31" ht="16.5" x14ac:dyDescent="0.3">
      <c r="A92" s="241"/>
      <c r="B92" s="60"/>
      <c r="C92" s="292" t="s">
        <v>183</v>
      </c>
      <c r="D92" s="151"/>
      <c r="E92" s="151"/>
      <c r="F92" s="152"/>
      <c r="G92" s="141" t="str">
        <f>IF(COUNTIF(G12:G78,"ZV")=0,"",COUNTIF(G12:G78,"ZV"))</f>
        <v/>
      </c>
      <c r="H92" s="151"/>
      <c r="I92" s="151"/>
      <c r="J92" s="152"/>
      <c r="K92" s="141" t="str">
        <f>IF(COUNTIF(K12:K78,"ZV")=0,"",COUNTIF(K12:K78,"ZV"))</f>
        <v/>
      </c>
      <c r="L92" s="151"/>
      <c r="M92" s="151"/>
      <c r="N92" s="152"/>
      <c r="O92" s="141" t="str">
        <f>IF(COUNTIF(O12:O78,"ZV")=0,"",COUNTIF(O12:O78,"ZV"))</f>
        <v/>
      </c>
      <c r="P92" s="151"/>
      <c r="Q92" s="151"/>
      <c r="R92" s="152"/>
      <c r="S92" s="141" t="str">
        <f>IF(COUNTIF(S12:S78,"ZV")=0,"",COUNTIF(S12:S78,"ZV"))</f>
        <v/>
      </c>
      <c r="T92" s="151"/>
      <c r="U92" s="151"/>
      <c r="V92" s="152"/>
      <c r="W92" s="141" t="str">
        <f>IF(COUNTIF(W12:W78,"ZV")=0,"",COUNTIF(W12:W78,"ZV"))</f>
        <v/>
      </c>
      <c r="X92" s="151"/>
      <c r="Y92" s="151"/>
      <c r="Z92" s="152"/>
      <c r="AA92" s="141" t="str">
        <f>IF(COUNTIF(AA12:AA78,"ZV")=0,"",COUNTIF(AA12:AA78,"ZV"))</f>
        <v/>
      </c>
      <c r="AB92" s="140"/>
      <c r="AC92" s="140"/>
      <c r="AD92" s="74"/>
      <c r="AE92" s="142" t="str">
        <f t="shared" si="9"/>
        <v/>
      </c>
    </row>
    <row r="93" spans="1:31" ht="17.25" thickBot="1" x14ac:dyDescent="0.35">
      <c r="A93" s="153"/>
      <c r="B93" s="154"/>
      <c r="C93" s="155" t="s">
        <v>23</v>
      </c>
      <c r="D93" s="156"/>
      <c r="E93" s="156"/>
      <c r="F93" s="157"/>
      <c r="G93" s="158">
        <f>IF(SUM(G81:G92)=0,"",SUM(G81:G92))</f>
        <v>6</v>
      </c>
      <c r="H93" s="156"/>
      <c r="I93" s="156"/>
      <c r="J93" s="157"/>
      <c r="K93" s="158">
        <f>IF(SUM(K81:K92)=0,"",SUM(K81:K92))</f>
        <v>5</v>
      </c>
      <c r="L93" s="156"/>
      <c r="M93" s="156"/>
      <c r="N93" s="157"/>
      <c r="O93" s="158">
        <f>IF(SUM(O81:O92)=0,"",SUM(O81:O92))</f>
        <v>5</v>
      </c>
      <c r="P93" s="156"/>
      <c r="Q93" s="156"/>
      <c r="R93" s="157"/>
      <c r="S93" s="158">
        <f>IF(SUM(S81:S92)=0,"",SUM(S81:S92))</f>
        <v>9</v>
      </c>
      <c r="T93" s="156"/>
      <c r="U93" s="156"/>
      <c r="V93" s="157"/>
      <c r="W93" s="158">
        <f>IF(SUM(W81:W92)=0,"",SUM(W81:W92))</f>
        <v>6</v>
      </c>
      <c r="X93" s="156"/>
      <c r="Y93" s="156"/>
      <c r="Z93" s="157"/>
      <c r="AA93" s="158">
        <f>IF(SUM(AA81:AA92)=0,"",SUM(AA81:AA92))</f>
        <v>8</v>
      </c>
      <c r="AB93" s="156"/>
      <c r="AC93" s="156"/>
      <c r="AD93" s="157"/>
      <c r="AE93" s="391">
        <f t="shared" si="9"/>
        <v>39</v>
      </c>
    </row>
    <row r="94" spans="1:31" ht="13.5" thickTop="1" x14ac:dyDescent="0.2"/>
  </sheetData>
  <protectedRanges>
    <protectedRange sqref="C80" name="Tartomány4"/>
    <protectedRange sqref="C92:C93" name="Tartomány4_1"/>
    <protectedRange sqref="C55:C65" name="Tartomány1_2_1_1_1"/>
    <protectedRange sqref="C41" name="Tartomány1_2_1_3_1_1"/>
    <protectedRange sqref="C30:C32" name="Tartomány1_2_1_2_2_1"/>
    <protectedRange sqref="C54" name="Tartomány1_2_1_1_3_1"/>
    <protectedRange sqref="C42" name="Tartomány1_2_1_1_2_2_1"/>
    <protectedRange sqref="C27" name="Tartomány1_2_1_2"/>
    <protectedRange sqref="C69" name="Tartomány1_2_1_1_1_1"/>
    <protectedRange sqref="C33:C34" name="Tartomány1_2_1_2_2_1_1"/>
    <protectedRange sqref="C16" name="Tartomány1_2_1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9:S79"/>
    <mergeCell ref="A80:S80"/>
    <mergeCell ref="AD8:AD9"/>
    <mergeCell ref="AE8:AE9"/>
    <mergeCell ref="D68:S68"/>
    <mergeCell ref="T68:AA68"/>
    <mergeCell ref="AB68:AE68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5:S75"/>
    <mergeCell ref="T75:AA75"/>
    <mergeCell ref="AB75:AE75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L272"/>
  <sheetViews>
    <sheetView topLeftCell="A47" zoomScale="84" zoomScaleNormal="84" zoomScaleSheetLayoutView="75" workbookViewId="0">
      <selection activeCell="B63" sqref="B63"/>
    </sheetView>
  </sheetViews>
  <sheetFormatPr defaultColWidth="10.6640625" defaultRowHeight="15.75" x14ac:dyDescent="0.25"/>
  <cols>
    <col min="1" max="1" width="17.1640625" style="5" customWidth="1"/>
    <col min="2" max="2" width="7.1640625" style="55" customWidth="1"/>
    <col min="3" max="3" width="94.5" style="55" bestFit="1" customWidth="1"/>
    <col min="4" max="4" width="6" style="55" customWidth="1"/>
    <col min="5" max="6" width="6.6640625" style="55" bestFit="1" customWidth="1"/>
    <col min="7" max="7" width="8.1640625" style="55" customWidth="1"/>
    <col min="8" max="8" width="6.6640625" style="55" bestFit="1" customWidth="1"/>
    <col min="9" max="9" width="6" style="55" customWidth="1"/>
    <col min="10" max="10" width="5.83203125" style="55" customWidth="1"/>
    <col min="11" max="11" width="8.6640625" style="55" bestFit="1" customWidth="1"/>
    <col min="12" max="12" width="6" style="55" customWidth="1"/>
    <col min="13" max="14" width="6.6640625" style="55" bestFit="1" customWidth="1"/>
    <col min="15" max="15" width="6" style="55" customWidth="1"/>
    <col min="16" max="16" width="6.6640625" style="55" bestFit="1" customWidth="1"/>
    <col min="17" max="17" width="6" style="55" customWidth="1"/>
    <col min="18" max="18" width="5.83203125" style="55" customWidth="1"/>
    <col min="19" max="20" width="6.6640625" style="55" bestFit="1" customWidth="1"/>
    <col min="21" max="21" width="8.33203125" style="55" bestFit="1" customWidth="1"/>
    <col min="22" max="22" width="7.33203125" style="1" customWidth="1"/>
    <col min="23" max="23" width="8.5" style="1" customWidth="1"/>
    <col min="24" max="24" width="8.33203125" style="1" customWidth="1"/>
    <col min="25" max="25" width="7.5" style="1" customWidth="1"/>
    <col min="26" max="26" width="8.6640625" style="1" customWidth="1"/>
    <col min="27" max="27" width="7.5" style="1" customWidth="1"/>
    <col min="28" max="28" width="10" style="1" customWidth="1"/>
    <col min="29" max="29" width="9.1640625" style="1" customWidth="1"/>
    <col min="30" max="30" width="10.33203125" style="1" customWidth="1"/>
    <col min="31" max="31" width="10.6640625" style="1"/>
    <col min="32" max="32" width="44.33203125" style="1" bestFit="1" customWidth="1"/>
    <col min="33" max="33" width="39.6640625" style="1" bestFit="1" customWidth="1"/>
    <col min="34" max="16384" width="10.6640625" style="1"/>
  </cols>
  <sheetData>
    <row r="1" spans="1:33" ht="21.95" customHeight="1" x14ac:dyDescent="0.2">
      <c r="A1" s="949" t="s">
        <v>14</v>
      </c>
      <c r="B1" s="949"/>
      <c r="C1" s="949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8"/>
      <c r="U1" s="1028"/>
    </row>
    <row r="2" spans="1:33" ht="21.95" customHeight="1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</row>
    <row r="3" spans="1:33" ht="21.95" customHeight="1" x14ac:dyDescent="0.2">
      <c r="A3" s="950" t="s">
        <v>148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</row>
    <row r="4" spans="1:33" ht="21.95" customHeight="1" x14ac:dyDescent="0.2">
      <c r="A4" s="950" t="s">
        <v>806</v>
      </c>
      <c r="B4" s="950"/>
      <c r="C4" s="950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30"/>
      <c r="U4" s="1030"/>
    </row>
    <row r="5" spans="1:33" ht="21.95" customHeight="1" thickBot="1" x14ac:dyDescent="0.25">
      <c r="A5" s="949" t="s">
        <v>24</v>
      </c>
      <c r="B5" s="949"/>
      <c r="C5" s="949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8"/>
      <c r="U5" s="1028"/>
    </row>
    <row r="6" spans="1:33" ht="15.75" customHeight="1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ht="15.75" customHeight="1" x14ac:dyDescent="0.2">
      <c r="A7" s="1032"/>
      <c r="B7" s="1035"/>
      <c r="C7" s="1038"/>
      <c r="D7" s="1024"/>
      <c r="E7" s="1024"/>
      <c r="F7" s="1024"/>
      <c r="G7" s="1025"/>
      <c r="H7" s="1024"/>
      <c r="I7" s="1024"/>
      <c r="J7" s="1024"/>
      <c r="K7" s="1026"/>
      <c r="L7" s="1024"/>
      <c r="M7" s="1024"/>
      <c r="N7" s="1024"/>
      <c r="O7" s="1025"/>
      <c r="P7" s="1024"/>
      <c r="Q7" s="1024"/>
      <c r="R7" s="1024"/>
      <c r="S7" s="1025"/>
      <c r="T7" s="1024"/>
      <c r="U7" s="1024"/>
      <c r="V7" s="1024"/>
      <c r="W7" s="1025"/>
      <c r="X7" s="1024"/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ht="90" customHeight="1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6" t="s">
        <v>185</v>
      </c>
      <c r="AB8" s="193"/>
      <c r="AC8" s="193"/>
      <c r="AD8" s="1012" t="s">
        <v>9</v>
      </c>
      <c r="AE8" s="1014" t="s">
        <v>152</v>
      </c>
      <c r="AF8" s="983"/>
      <c r="AG8" s="948"/>
    </row>
    <row r="9" spans="1:33" ht="21.95" customHeight="1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7"/>
      <c r="AB9" s="161" t="s">
        <v>212</v>
      </c>
      <c r="AC9" s="161" t="s">
        <v>212</v>
      </c>
      <c r="AD9" s="1013"/>
      <c r="AE9" s="1015"/>
      <c r="AF9" s="983"/>
      <c r="AG9" s="948"/>
    </row>
    <row r="10" spans="1:33" s="8" customFormat="1" ht="15.75" customHeight="1" thickBot="1" x14ac:dyDescent="0.35">
      <c r="A10" s="162"/>
      <c r="B10" s="163"/>
      <c r="C10" s="164" t="s">
        <v>187</v>
      </c>
      <c r="D10" s="658">
        <f>SZAK!D45</f>
        <v>16</v>
      </c>
      <c r="E10" s="658">
        <f>SZAK!E45</f>
        <v>30</v>
      </c>
      <c r="F10" s="658">
        <f>SZAK!F45</f>
        <v>8</v>
      </c>
      <c r="G10" s="659" t="s">
        <v>19</v>
      </c>
      <c r="H10" s="658">
        <f>SZAK!H45</f>
        <v>24</v>
      </c>
      <c r="I10" s="658">
        <f>SZAK!I45</f>
        <v>20</v>
      </c>
      <c r="J10" s="658">
        <f>SZAK!J45</f>
        <v>8</v>
      </c>
      <c r="K10" s="659" t="s">
        <v>19</v>
      </c>
      <c r="L10" s="658">
        <f>SZAK!L45</f>
        <v>28</v>
      </c>
      <c r="M10" s="658">
        <f>SZAK!M45</f>
        <v>16</v>
      </c>
      <c r="N10" s="658">
        <f>SZAK!N45</f>
        <v>9</v>
      </c>
      <c r="O10" s="659" t="s">
        <v>19</v>
      </c>
      <c r="P10" s="658">
        <f>SZAK!P45</f>
        <v>12</v>
      </c>
      <c r="Q10" s="658">
        <f>SZAK!Q45</f>
        <v>32</v>
      </c>
      <c r="R10" s="658">
        <f>SZAK!R45</f>
        <v>9</v>
      </c>
      <c r="S10" s="658" t="s">
        <v>19</v>
      </c>
      <c r="T10" s="658">
        <f>SZAK!T45</f>
        <v>28</v>
      </c>
      <c r="U10" s="658">
        <f>SZAK!U45</f>
        <v>24</v>
      </c>
      <c r="V10" s="658">
        <f>SZAK!V45</f>
        <v>15</v>
      </c>
      <c r="W10" s="658" t="s">
        <v>19</v>
      </c>
      <c r="X10" s="658">
        <f>SZAK!X45</f>
        <v>34</v>
      </c>
      <c r="Y10" s="658">
        <f>SZAK!Y45</f>
        <v>14</v>
      </c>
      <c r="Z10" s="658">
        <f>SZAK!Z45</f>
        <v>16</v>
      </c>
      <c r="AA10" s="660" t="s">
        <v>19</v>
      </c>
      <c r="AB10" s="661">
        <f>SUM(D10,H10,L10,P10,T10,X10)</f>
        <v>142</v>
      </c>
      <c r="AC10" s="661">
        <f>SUM(E10,I10,M10,Q10,U10,Y10)</f>
        <v>136</v>
      </c>
      <c r="AD10" s="661">
        <f>SUM(F10,J10,N10,R10,V10,Z10)</f>
        <v>65</v>
      </c>
      <c r="AE10" s="662">
        <f>SUM(AB10,AC10)</f>
        <v>278</v>
      </c>
      <c r="AF10" s="479"/>
      <c r="AG10" s="479"/>
    </row>
    <row r="11" spans="1:33" ht="15.75" customHeight="1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174"/>
      <c r="T11" s="170"/>
      <c r="U11" s="170"/>
      <c r="V11" s="171"/>
      <c r="W11" s="175"/>
      <c r="X11" s="170"/>
      <c r="Y11" s="170"/>
      <c r="Z11" s="171"/>
      <c r="AA11" s="176"/>
      <c r="AB11" s="194"/>
      <c r="AC11" s="194"/>
      <c r="AD11" s="194"/>
      <c r="AE11" s="195"/>
      <c r="AF11" s="484"/>
      <c r="AG11" s="484"/>
    </row>
    <row r="12" spans="1:33" customFormat="1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615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740"/>
      <c r="AB12" s="597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customHeight="1" x14ac:dyDescent="0.25">
      <c r="A13" s="28" t="s">
        <v>108</v>
      </c>
      <c r="B13" s="30" t="s">
        <v>117</v>
      </c>
      <c r="C13" s="20" t="s">
        <v>109</v>
      </c>
      <c r="D13" s="68">
        <v>18</v>
      </c>
      <c r="E13" s="68"/>
      <c r="F13" s="70">
        <v>2</v>
      </c>
      <c r="G13" s="177" t="s">
        <v>155</v>
      </c>
      <c r="H13" s="68"/>
      <c r="I13" s="68"/>
      <c r="J13" s="70"/>
      <c r="K13" s="177"/>
      <c r="L13" s="68"/>
      <c r="M13" s="68"/>
      <c r="N13" s="70"/>
      <c r="O13" s="610"/>
      <c r="P13" s="734"/>
      <c r="Q13" s="597"/>
      <c r="R13" s="70"/>
      <c r="S13" s="71"/>
      <c r="T13" s="68"/>
      <c r="U13" s="68"/>
      <c r="V13" s="80"/>
      <c r="W13" s="81"/>
      <c r="X13" s="68"/>
      <c r="Y13" s="68"/>
      <c r="Z13" s="70"/>
      <c r="AA13" s="740"/>
      <c r="AB13" s="597">
        <f>SUM(D13,H13,L13,P13,T13,X13)</f>
        <v>18</v>
      </c>
      <c r="AC13" s="68">
        <f>SUM(E13,I13,M13,Q13,U13,Y13)</f>
        <v>0</v>
      </c>
      <c r="AD13" s="74">
        <f>SUM(F13,J13,N13,R13,V13,Z13)</f>
        <v>2</v>
      </c>
      <c r="AE13" s="75">
        <f>SUM(AB13,AC13)</f>
        <v>18</v>
      </c>
      <c r="AF13" s="474" t="s">
        <v>593</v>
      </c>
      <c r="AG13" s="475" t="s">
        <v>594</v>
      </c>
    </row>
    <row r="14" spans="1:33" ht="15.75" customHeight="1" x14ac:dyDescent="0.25">
      <c r="A14" s="28" t="s">
        <v>110</v>
      </c>
      <c r="B14" s="30" t="s">
        <v>117</v>
      </c>
      <c r="C14" s="20" t="s">
        <v>111</v>
      </c>
      <c r="D14" s="68">
        <v>10</v>
      </c>
      <c r="E14" s="68"/>
      <c r="F14" s="70">
        <v>2</v>
      </c>
      <c r="G14" s="177" t="s">
        <v>155</v>
      </c>
      <c r="H14" s="68"/>
      <c r="I14" s="68"/>
      <c r="J14" s="70"/>
      <c r="K14" s="71"/>
      <c r="L14" s="68"/>
      <c r="M14" s="68"/>
      <c r="N14" s="70"/>
      <c r="O14" s="610"/>
      <c r="P14" s="735"/>
      <c r="Q14" s="597"/>
      <c r="R14" s="70"/>
      <c r="S14" s="71"/>
      <c r="T14" s="68"/>
      <c r="U14" s="68"/>
      <c r="V14" s="80"/>
      <c r="W14" s="81"/>
      <c r="X14" s="68"/>
      <c r="Y14" s="68"/>
      <c r="Z14" s="70"/>
      <c r="AA14" s="740"/>
      <c r="AB14" s="597">
        <f t="shared" ref="AB14:AB69" si="3">SUM(D14,H14,L14,P14,T14,X14)</f>
        <v>10</v>
      </c>
      <c r="AC14" s="68">
        <f t="shared" ref="AC14:AC69" si="4">SUM(E14,I14,M14,Q14,U14,Y14)</f>
        <v>0</v>
      </c>
      <c r="AD14" s="74">
        <f t="shared" ref="AD14:AD69" si="5">SUM(F14,J14,N14,R14,V14,Z14)</f>
        <v>2</v>
      </c>
      <c r="AE14" s="75">
        <f t="shared" ref="AE14:AE69" si="6">SUM(AB14,AC14)</f>
        <v>10</v>
      </c>
      <c r="AF14" s="475" t="s">
        <v>571</v>
      </c>
      <c r="AG14" s="475" t="s">
        <v>595</v>
      </c>
    </row>
    <row r="15" spans="1:33" ht="15.75" customHeight="1" x14ac:dyDescent="0.25">
      <c r="A15" s="28" t="s">
        <v>98</v>
      </c>
      <c r="B15" s="30" t="s">
        <v>117</v>
      </c>
      <c r="C15" s="20" t="s">
        <v>99</v>
      </c>
      <c r="D15" s="68"/>
      <c r="E15" s="68">
        <v>16</v>
      </c>
      <c r="F15" s="70">
        <v>2</v>
      </c>
      <c r="G15" s="177" t="s">
        <v>157</v>
      </c>
      <c r="H15" s="68"/>
      <c r="I15" s="68"/>
      <c r="J15" s="70"/>
      <c r="K15" s="71"/>
      <c r="L15" s="68"/>
      <c r="M15" s="68"/>
      <c r="N15" s="70"/>
      <c r="O15" s="610"/>
      <c r="P15" s="735"/>
      <c r="Q15" s="597"/>
      <c r="R15" s="70"/>
      <c r="S15" s="71"/>
      <c r="T15" s="68"/>
      <c r="U15" s="68"/>
      <c r="V15" s="80"/>
      <c r="W15" s="81"/>
      <c r="X15" s="68"/>
      <c r="Y15" s="68"/>
      <c r="Z15" s="70"/>
      <c r="AA15" s="740"/>
      <c r="AB15" s="597">
        <f t="shared" si="3"/>
        <v>0</v>
      </c>
      <c r="AC15" s="68">
        <f t="shared" si="4"/>
        <v>16</v>
      </c>
      <c r="AD15" s="74">
        <f t="shared" si="5"/>
        <v>2</v>
      </c>
      <c r="AE15" s="75">
        <f t="shared" si="6"/>
        <v>16</v>
      </c>
      <c r="AF15" s="474" t="s">
        <v>593</v>
      </c>
      <c r="AG15" s="475" t="s">
        <v>596</v>
      </c>
    </row>
    <row r="16" spans="1:33" ht="15.75" customHeight="1" x14ac:dyDescent="0.25">
      <c r="A16" s="28" t="s">
        <v>78</v>
      </c>
      <c r="B16" s="30" t="s">
        <v>117</v>
      </c>
      <c r="C16" s="20" t="s">
        <v>79</v>
      </c>
      <c r="D16" s="68"/>
      <c r="E16" s="68">
        <v>16</v>
      </c>
      <c r="F16" s="70">
        <v>2</v>
      </c>
      <c r="G16" s="177" t="s">
        <v>157</v>
      </c>
      <c r="H16" s="68"/>
      <c r="I16" s="68"/>
      <c r="J16" s="70"/>
      <c r="K16" s="71"/>
      <c r="L16" s="68"/>
      <c r="M16" s="68"/>
      <c r="N16" s="70"/>
      <c r="O16" s="610"/>
      <c r="P16" s="735"/>
      <c r="Q16" s="597"/>
      <c r="R16" s="70"/>
      <c r="S16" s="71"/>
      <c r="T16" s="68"/>
      <c r="U16" s="68"/>
      <c r="V16" s="80"/>
      <c r="W16" s="81"/>
      <c r="X16" s="68"/>
      <c r="Y16" s="68"/>
      <c r="Z16" s="70"/>
      <c r="AA16" s="740"/>
      <c r="AB16" s="597">
        <f t="shared" si="3"/>
        <v>0</v>
      </c>
      <c r="AC16" s="68">
        <f t="shared" si="4"/>
        <v>16</v>
      </c>
      <c r="AD16" s="74">
        <f t="shared" si="5"/>
        <v>2</v>
      </c>
      <c r="AE16" s="75">
        <f t="shared" si="6"/>
        <v>16</v>
      </c>
      <c r="AF16" s="474" t="s">
        <v>552</v>
      </c>
      <c r="AG16" s="475" t="s">
        <v>597</v>
      </c>
    </row>
    <row r="17" spans="1:33" ht="15.75" customHeight="1" x14ac:dyDescent="0.25">
      <c r="A17" s="28" t="s">
        <v>189</v>
      </c>
      <c r="B17" s="10" t="s">
        <v>1</v>
      </c>
      <c r="C17" s="20" t="s">
        <v>190</v>
      </c>
      <c r="D17" s="68">
        <v>8</v>
      </c>
      <c r="E17" s="68">
        <v>4</v>
      </c>
      <c r="F17" s="70">
        <v>2</v>
      </c>
      <c r="G17" s="177" t="s">
        <v>155</v>
      </c>
      <c r="H17" s="68"/>
      <c r="I17" s="68"/>
      <c r="J17" s="70"/>
      <c r="K17" s="71"/>
      <c r="L17" s="68"/>
      <c r="M17" s="68"/>
      <c r="N17" s="70"/>
      <c r="O17" s="610"/>
      <c r="P17" s="736"/>
      <c r="Q17" s="597"/>
      <c r="R17" s="70"/>
      <c r="S17" s="71"/>
      <c r="T17" s="68"/>
      <c r="U17" s="68"/>
      <c r="V17" s="80"/>
      <c r="W17" s="81"/>
      <c r="X17" s="68"/>
      <c r="Y17" s="68"/>
      <c r="Z17" s="70"/>
      <c r="AA17" s="740"/>
      <c r="AB17" s="597">
        <f t="shared" si="3"/>
        <v>8</v>
      </c>
      <c r="AC17" s="68">
        <f t="shared" si="4"/>
        <v>4</v>
      </c>
      <c r="AD17" s="74">
        <f t="shared" si="5"/>
        <v>2</v>
      </c>
      <c r="AE17" s="75">
        <f t="shared" si="6"/>
        <v>12</v>
      </c>
      <c r="AF17" s="652" t="s">
        <v>807</v>
      </c>
      <c r="AG17" s="475" t="s">
        <v>594</v>
      </c>
    </row>
    <row r="18" spans="1:33" ht="15.75" customHeight="1" x14ac:dyDescent="0.25">
      <c r="A18" s="32" t="s">
        <v>70</v>
      </c>
      <c r="B18" s="362" t="s">
        <v>1</v>
      </c>
      <c r="C18" s="34" t="s">
        <v>71</v>
      </c>
      <c r="D18" s="68" t="s">
        <v>154</v>
      </c>
      <c r="E18" s="68">
        <v>12</v>
      </c>
      <c r="F18" s="70">
        <v>3</v>
      </c>
      <c r="G18" s="177" t="s">
        <v>157</v>
      </c>
      <c r="H18" s="68"/>
      <c r="I18" s="68"/>
      <c r="J18" s="70"/>
      <c r="K18" s="71"/>
      <c r="L18" s="68"/>
      <c r="M18" s="68"/>
      <c r="N18" s="70"/>
      <c r="O18" s="609"/>
      <c r="P18" s="722"/>
      <c r="Q18" s="597"/>
      <c r="R18" s="70"/>
      <c r="S18" s="71"/>
      <c r="T18" s="68"/>
      <c r="U18" s="68"/>
      <c r="V18" s="80"/>
      <c r="W18" s="81"/>
      <c r="X18" s="68"/>
      <c r="Y18" s="68"/>
      <c r="Z18" s="70"/>
      <c r="AA18" s="740"/>
      <c r="AB18" s="597">
        <f t="shared" si="3"/>
        <v>0</v>
      </c>
      <c r="AC18" s="68">
        <f t="shared" si="4"/>
        <v>12</v>
      </c>
      <c r="AD18" s="74">
        <f t="shared" si="5"/>
        <v>3</v>
      </c>
      <c r="AE18" s="75">
        <f t="shared" si="6"/>
        <v>12</v>
      </c>
      <c r="AF18" s="474" t="s">
        <v>682</v>
      </c>
      <c r="AG18" s="475" t="s">
        <v>683</v>
      </c>
    </row>
    <row r="19" spans="1:33" ht="15.75" customHeight="1" x14ac:dyDescent="0.25">
      <c r="A19" s="28" t="s">
        <v>126</v>
      </c>
      <c r="B19" s="30" t="s">
        <v>117</v>
      </c>
      <c r="C19" s="20" t="s">
        <v>127</v>
      </c>
      <c r="D19" s="68">
        <v>22</v>
      </c>
      <c r="E19" s="68"/>
      <c r="F19" s="70">
        <v>4</v>
      </c>
      <c r="G19" s="177" t="s">
        <v>155</v>
      </c>
      <c r="H19" s="68"/>
      <c r="I19" s="68"/>
      <c r="J19" s="70"/>
      <c r="K19" s="71"/>
      <c r="L19" s="68"/>
      <c r="M19" s="68"/>
      <c r="N19" s="70"/>
      <c r="O19" s="609"/>
      <c r="P19" s="723"/>
      <c r="Q19" s="597"/>
      <c r="R19" s="70"/>
      <c r="S19" s="71"/>
      <c r="T19" s="68"/>
      <c r="U19" s="68"/>
      <c r="V19" s="80"/>
      <c r="W19" s="81"/>
      <c r="X19" s="68"/>
      <c r="Y19" s="68"/>
      <c r="Z19" s="70"/>
      <c r="AA19" s="740"/>
      <c r="AB19" s="597">
        <f t="shared" si="3"/>
        <v>22</v>
      </c>
      <c r="AC19" s="68">
        <f t="shared" si="4"/>
        <v>0</v>
      </c>
      <c r="AD19" s="74">
        <f t="shared" si="5"/>
        <v>4</v>
      </c>
      <c r="AE19" s="75">
        <f t="shared" si="6"/>
        <v>22</v>
      </c>
      <c r="AF19" s="475" t="s">
        <v>571</v>
      </c>
      <c r="AG19" s="475" t="s">
        <v>595</v>
      </c>
    </row>
    <row r="20" spans="1:33" customFormat="1" x14ac:dyDescent="0.25">
      <c r="A20" s="28" t="s">
        <v>648</v>
      </c>
      <c r="B20" s="30" t="s">
        <v>1</v>
      </c>
      <c r="C20" s="31" t="s">
        <v>167</v>
      </c>
      <c r="D20" s="74"/>
      <c r="E20" s="68"/>
      <c r="F20" s="70"/>
      <c r="G20" s="177"/>
      <c r="H20" s="74"/>
      <c r="I20" s="68"/>
      <c r="J20" s="70"/>
      <c r="K20" s="71"/>
      <c r="L20" s="68"/>
      <c r="M20" s="68"/>
      <c r="N20" s="70"/>
      <c r="O20" s="867"/>
      <c r="P20" s="868"/>
      <c r="Q20" s="599">
        <v>8</v>
      </c>
      <c r="R20" s="595">
        <v>1</v>
      </c>
      <c r="S20" s="598" t="s">
        <v>157</v>
      </c>
      <c r="T20" s="594"/>
      <c r="U20" s="594"/>
      <c r="V20" s="667"/>
      <c r="W20" s="596"/>
      <c r="X20" s="597"/>
      <c r="Y20" s="594"/>
      <c r="Z20" s="667"/>
      <c r="AA20" s="740"/>
      <c r="AB20" s="597">
        <f t="shared" si="3"/>
        <v>0</v>
      </c>
      <c r="AC20" s="68">
        <f t="shared" si="4"/>
        <v>8</v>
      </c>
      <c r="AD20" s="74">
        <f t="shared" ref="AD20:AD22" si="7">IF(J20+F20+N20+R20+V20+Z20=0,"",J20+F20+N20+R20+V20+Z20)</f>
        <v>1</v>
      </c>
      <c r="AE20" s="75">
        <f t="shared" si="6"/>
        <v>8</v>
      </c>
      <c r="AF20" s="474" t="s">
        <v>546</v>
      </c>
      <c r="AG20" s="475" t="s">
        <v>563</v>
      </c>
    </row>
    <row r="21" spans="1:33" customFormat="1" x14ac:dyDescent="0.25">
      <c r="A21" s="28" t="s">
        <v>649</v>
      </c>
      <c r="B21" s="88" t="s">
        <v>1</v>
      </c>
      <c r="C21" s="791" t="s">
        <v>168</v>
      </c>
      <c r="D21" s="694"/>
      <c r="E21" s="695"/>
      <c r="F21" s="696"/>
      <c r="G21" s="697"/>
      <c r="H21" s="694"/>
      <c r="I21" s="695"/>
      <c r="J21" s="696"/>
      <c r="K21" s="698"/>
      <c r="L21" s="695"/>
      <c r="M21" s="695"/>
      <c r="N21" s="696"/>
      <c r="O21" s="869"/>
      <c r="P21" s="870"/>
      <c r="Q21" s="694"/>
      <c r="R21" s="696"/>
      <c r="S21" s="698"/>
      <c r="T21" s="871"/>
      <c r="U21" s="871"/>
      <c r="V21" s="872"/>
      <c r="W21" s="596"/>
      <c r="X21" s="873"/>
      <c r="Y21" s="871">
        <v>8</v>
      </c>
      <c r="Z21" s="872">
        <v>1</v>
      </c>
      <c r="AA21" s="740" t="s">
        <v>157</v>
      </c>
      <c r="AB21" s="597">
        <f t="shared" si="3"/>
        <v>0</v>
      </c>
      <c r="AC21" s="68">
        <f t="shared" si="4"/>
        <v>8</v>
      </c>
      <c r="AD21" s="74">
        <f t="shared" si="7"/>
        <v>1</v>
      </c>
      <c r="AE21" s="75">
        <f t="shared" si="6"/>
        <v>8</v>
      </c>
      <c r="AF21" s="474" t="s">
        <v>546</v>
      </c>
      <c r="AG21" s="475" t="s">
        <v>547</v>
      </c>
    </row>
    <row r="22" spans="1:33" customFormat="1" x14ac:dyDescent="0.25">
      <c r="A22" s="28" t="s">
        <v>650</v>
      </c>
      <c r="B22" s="88" t="s">
        <v>1</v>
      </c>
      <c r="C22" s="36" t="s">
        <v>722</v>
      </c>
      <c r="D22" s="728"/>
      <c r="E22" s="725"/>
      <c r="F22" s="726"/>
      <c r="G22" s="727"/>
      <c r="H22" s="728"/>
      <c r="I22" s="725"/>
      <c r="J22" s="726"/>
      <c r="K22" s="729"/>
      <c r="L22" s="725"/>
      <c r="M22" s="725"/>
      <c r="N22" s="726"/>
      <c r="O22" s="874"/>
      <c r="P22" s="875"/>
      <c r="Q22" s="728"/>
      <c r="R22" s="726"/>
      <c r="S22" s="876"/>
      <c r="T22" s="877"/>
      <c r="U22" s="878"/>
      <c r="V22" s="879"/>
      <c r="W22" s="880"/>
      <c r="X22" s="877"/>
      <c r="Y22" s="878">
        <v>8</v>
      </c>
      <c r="Z22" s="881">
        <v>1</v>
      </c>
      <c r="AA22" s="882" t="s">
        <v>157</v>
      </c>
      <c r="AB22" s="597">
        <f t="shared" si="3"/>
        <v>0</v>
      </c>
      <c r="AC22" s="68">
        <f t="shared" si="4"/>
        <v>8</v>
      </c>
      <c r="AD22" s="74">
        <f t="shared" si="7"/>
        <v>1</v>
      </c>
      <c r="AE22" s="75">
        <f t="shared" si="6"/>
        <v>8</v>
      </c>
      <c r="AF22" s="474" t="s">
        <v>546</v>
      </c>
      <c r="AG22" s="475" t="s">
        <v>645</v>
      </c>
    </row>
    <row r="23" spans="1:33" ht="15.75" customHeight="1" x14ac:dyDescent="0.25">
      <c r="A23" s="28" t="s">
        <v>29</v>
      </c>
      <c r="B23" s="30" t="s">
        <v>1</v>
      </c>
      <c r="C23" s="20" t="s">
        <v>30</v>
      </c>
      <c r="D23" s="264"/>
      <c r="E23" s="128"/>
      <c r="F23" s="343"/>
      <c r="G23" s="459"/>
      <c r="H23" s="264">
        <v>16</v>
      </c>
      <c r="I23" s="128"/>
      <c r="J23" s="343">
        <v>3</v>
      </c>
      <c r="K23" s="724" t="s">
        <v>191</v>
      </c>
      <c r="L23" s="128"/>
      <c r="M23" s="128"/>
      <c r="N23" s="343"/>
      <c r="O23" s="346"/>
      <c r="P23" s="737"/>
      <c r="Q23" s="264"/>
      <c r="R23" s="343"/>
      <c r="S23" s="459"/>
      <c r="T23" s="264"/>
      <c r="U23" s="128"/>
      <c r="V23" s="738"/>
      <c r="W23" s="739"/>
      <c r="X23" s="128"/>
      <c r="Y23" s="128"/>
      <c r="Z23" s="343"/>
      <c r="AA23" s="741"/>
      <c r="AB23" s="597">
        <f t="shared" si="3"/>
        <v>16</v>
      </c>
      <c r="AC23" s="68">
        <f t="shared" si="4"/>
        <v>0</v>
      </c>
      <c r="AD23" s="74">
        <f t="shared" si="5"/>
        <v>3</v>
      </c>
      <c r="AE23" s="75">
        <f t="shared" si="6"/>
        <v>16</v>
      </c>
      <c r="AF23" s="474" t="s">
        <v>577</v>
      </c>
      <c r="AG23" s="475" t="s">
        <v>598</v>
      </c>
    </row>
    <row r="24" spans="1:33" ht="15.75" customHeight="1" x14ac:dyDescent="0.25">
      <c r="A24" s="28" t="s">
        <v>27</v>
      </c>
      <c r="B24" s="30" t="s">
        <v>1</v>
      </c>
      <c r="C24" s="682" t="s">
        <v>28</v>
      </c>
      <c r="D24" s="654"/>
      <c r="E24" s="594"/>
      <c r="F24" s="595"/>
      <c r="G24" s="596"/>
      <c r="H24" s="597"/>
      <c r="I24" s="594"/>
      <c r="J24" s="595"/>
      <c r="K24" s="598"/>
      <c r="L24" s="594">
        <v>14</v>
      </c>
      <c r="M24" s="594"/>
      <c r="N24" s="595">
        <v>3</v>
      </c>
      <c r="O24" s="609" t="s">
        <v>191</v>
      </c>
      <c r="P24" s="723"/>
      <c r="Q24" s="597"/>
      <c r="R24" s="595"/>
      <c r="S24" s="596"/>
      <c r="T24" s="597"/>
      <c r="U24" s="68"/>
      <c r="V24" s="80"/>
      <c r="W24" s="81"/>
      <c r="X24" s="68"/>
      <c r="Y24" s="68"/>
      <c r="Z24" s="70"/>
      <c r="AA24" s="740"/>
      <c r="AB24" s="597">
        <f t="shared" si="3"/>
        <v>14</v>
      </c>
      <c r="AC24" s="68">
        <f t="shared" si="4"/>
        <v>0</v>
      </c>
      <c r="AD24" s="74">
        <f t="shared" si="5"/>
        <v>3</v>
      </c>
      <c r="AE24" s="75">
        <f t="shared" si="6"/>
        <v>14</v>
      </c>
      <c r="AF24" s="474" t="s">
        <v>577</v>
      </c>
      <c r="AG24" s="475" t="s">
        <v>598</v>
      </c>
    </row>
    <row r="25" spans="1:33" ht="15.75" customHeight="1" x14ac:dyDescent="0.25">
      <c r="A25" s="28" t="s">
        <v>31</v>
      </c>
      <c r="B25" s="30" t="s">
        <v>1</v>
      </c>
      <c r="C25" s="682" t="s">
        <v>32</v>
      </c>
      <c r="D25" s="654"/>
      <c r="E25" s="594"/>
      <c r="F25" s="595"/>
      <c r="G25" s="596"/>
      <c r="H25" s="597"/>
      <c r="I25" s="594"/>
      <c r="J25" s="595"/>
      <c r="K25" s="598"/>
      <c r="L25" s="594"/>
      <c r="M25" s="594"/>
      <c r="N25" s="595"/>
      <c r="O25" s="609"/>
      <c r="P25" s="723">
        <v>16</v>
      </c>
      <c r="Q25" s="597"/>
      <c r="R25" s="595">
        <v>3</v>
      </c>
      <c r="S25" s="596" t="s">
        <v>191</v>
      </c>
      <c r="T25" s="597"/>
      <c r="U25" s="68"/>
      <c r="V25" s="80"/>
      <c r="W25" s="81"/>
      <c r="X25" s="68"/>
      <c r="Y25" s="68"/>
      <c r="Z25" s="70"/>
      <c r="AA25" s="740"/>
      <c r="AB25" s="597">
        <f t="shared" si="3"/>
        <v>16</v>
      </c>
      <c r="AC25" s="68">
        <f t="shared" si="4"/>
        <v>0</v>
      </c>
      <c r="AD25" s="74">
        <f t="shared" si="5"/>
        <v>3</v>
      </c>
      <c r="AE25" s="75">
        <f t="shared" si="6"/>
        <v>16</v>
      </c>
      <c r="AF25" s="474" t="s">
        <v>577</v>
      </c>
      <c r="AG25" s="475" t="s">
        <v>598</v>
      </c>
    </row>
    <row r="26" spans="1:33" ht="15.75" customHeight="1" x14ac:dyDescent="0.25">
      <c r="A26" s="28" t="s">
        <v>33</v>
      </c>
      <c r="B26" s="30" t="s">
        <v>1</v>
      </c>
      <c r="C26" s="682" t="s">
        <v>34</v>
      </c>
      <c r="D26" s="654"/>
      <c r="E26" s="594"/>
      <c r="F26" s="595"/>
      <c r="G26" s="596"/>
      <c r="H26" s="597"/>
      <c r="I26" s="594"/>
      <c r="J26" s="595"/>
      <c r="K26" s="598"/>
      <c r="L26" s="594"/>
      <c r="M26" s="594"/>
      <c r="N26" s="595"/>
      <c r="O26" s="609"/>
      <c r="P26" s="723"/>
      <c r="Q26" s="597"/>
      <c r="R26" s="595"/>
      <c r="S26" s="596"/>
      <c r="T26" s="597">
        <v>16</v>
      </c>
      <c r="U26" s="68"/>
      <c r="V26" s="80">
        <v>3</v>
      </c>
      <c r="W26" s="81" t="s">
        <v>191</v>
      </c>
      <c r="X26" s="68"/>
      <c r="Y26" s="68"/>
      <c r="Z26" s="70"/>
      <c r="AA26" s="740"/>
      <c r="AB26" s="597">
        <f t="shared" si="3"/>
        <v>16</v>
      </c>
      <c r="AC26" s="68">
        <f t="shared" si="4"/>
        <v>0</v>
      </c>
      <c r="AD26" s="74">
        <f t="shared" si="5"/>
        <v>3</v>
      </c>
      <c r="AE26" s="75">
        <f t="shared" si="6"/>
        <v>16</v>
      </c>
      <c r="AF26" s="474" t="s">
        <v>577</v>
      </c>
      <c r="AG26" s="475" t="s">
        <v>598</v>
      </c>
    </row>
    <row r="27" spans="1:33" ht="15.75" customHeight="1" x14ac:dyDescent="0.25">
      <c r="A27" s="28" t="s">
        <v>35</v>
      </c>
      <c r="B27" s="30" t="s">
        <v>1</v>
      </c>
      <c r="C27" s="682" t="s">
        <v>36</v>
      </c>
      <c r="D27" s="654"/>
      <c r="E27" s="594"/>
      <c r="F27" s="595"/>
      <c r="G27" s="596"/>
      <c r="H27" s="597"/>
      <c r="I27" s="594"/>
      <c r="J27" s="595"/>
      <c r="K27" s="598"/>
      <c r="L27" s="594"/>
      <c r="M27" s="594"/>
      <c r="N27" s="595"/>
      <c r="O27" s="609"/>
      <c r="P27" s="723"/>
      <c r="Q27" s="597"/>
      <c r="R27" s="595"/>
      <c r="S27" s="596"/>
      <c r="T27" s="597"/>
      <c r="U27" s="68"/>
      <c r="V27" s="80"/>
      <c r="W27" s="81"/>
      <c r="X27" s="68"/>
      <c r="Y27" s="407">
        <v>10</v>
      </c>
      <c r="Z27" s="70">
        <v>1</v>
      </c>
      <c r="AA27" s="740" t="s">
        <v>192</v>
      </c>
      <c r="AB27" s="597">
        <f t="shared" si="3"/>
        <v>0</v>
      </c>
      <c r="AC27" s="68">
        <f t="shared" si="4"/>
        <v>10</v>
      </c>
      <c r="AD27" s="74">
        <f t="shared" si="5"/>
        <v>1</v>
      </c>
      <c r="AE27" s="75">
        <f t="shared" si="6"/>
        <v>10</v>
      </c>
      <c r="AF27" s="474" t="s">
        <v>577</v>
      </c>
      <c r="AG27" s="475" t="s">
        <v>701</v>
      </c>
    </row>
    <row r="28" spans="1:33" ht="15.75" customHeight="1" x14ac:dyDescent="0.25">
      <c r="A28" s="28" t="s">
        <v>39</v>
      </c>
      <c r="B28" s="30" t="s">
        <v>1</v>
      </c>
      <c r="C28" s="682" t="s">
        <v>40</v>
      </c>
      <c r="D28" s="654"/>
      <c r="E28" s="594"/>
      <c r="F28" s="595"/>
      <c r="G28" s="596"/>
      <c r="H28" s="597"/>
      <c r="I28" s="594"/>
      <c r="J28" s="595"/>
      <c r="K28" s="598"/>
      <c r="L28" s="594">
        <v>16</v>
      </c>
      <c r="M28" s="594"/>
      <c r="N28" s="595">
        <v>3</v>
      </c>
      <c r="O28" s="609" t="s">
        <v>1</v>
      </c>
      <c r="P28" s="723"/>
      <c r="Q28" s="597"/>
      <c r="R28" s="595"/>
      <c r="S28" s="596"/>
      <c r="T28" s="597"/>
      <c r="U28" s="68"/>
      <c r="V28" s="80"/>
      <c r="W28" s="81"/>
      <c r="X28" s="68"/>
      <c r="Y28" s="68"/>
      <c r="Z28" s="70"/>
      <c r="AA28" s="740"/>
      <c r="AB28" s="597">
        <f t="shared" si="3"/>
        <v>16</v>
      </c>
      <c r="AC28" s="68">
        <f t="shared" si="4"/>
        <v>0</v>
      </c>
      <c r="AD28" s="74">
        <f t="shared" si="5"/>
        <v>3</v>
      </c>
      <c r="AE28" s="75">
        <f t="shared" si="6"/>
        <v>16</v>
      </c>
      <c r="AF28" s="474" t="s">
        <v>566</v>
      </c>
      <c r="AG28" s="475" t="s">
        <v>567</v>
      </c>
    </row>
    <row r="29" spans="1:33" ht="15.75" customHeight="1" x14ac:dyDescent="0.25">
      <c r="A29" s="28" t="s">
        <v>37</v>
      </c>
      <c r="B29" s="30" t="s">
        <v>1</v>
      </c>
      <c r="C29" s="682" t="s">
        <v>38</v>
      </c>
      <c r="D29" s="654"/>
      <c r="E29" s="594"/>
      <c r="F29" s="595"/>
      <c r="G29" s="596"/>
      <c r="H29" s="597"/>
      <c r="I29" s="594"/>
      <c r="J29" s="595"/>
      <c r="K29" s="598"/>
      <c r="L29" s="594"/>
      <c r="M29" s="594"/>
      <c r="N29" s="595"/>
      <c r="O29" s="609"/>
      <c r="P29" s="723">
        <v>12</v>
      </c>
      <c r="Q29" s="597"/>
      <c r="R29" s="595">
        <v>3</v>
      </c>
      <c r="S29" s="596" t="s">
        <v>193</v>
      </c>
      <c r="T29" s="597"/>
      <c r="U29" s="68"/>
      <c r="V29" s="80"/>
      <c r="W29" s="81"/>
      <c r="X29" s="68"/>
      <c r="Y29" s="68"/>
      <c r="Z29" s="70"/>
      <c r="AA29" s="740"/>
      <c r="AB29" s="597">
        <f t="shared" si="3"/>
        <v>12</v>
      </c>
      <c r="AC29" s="68">
        <f t="shared" si="4"/>
        <v>0</v>
      </c>
      <c r="AD29" s="74">
        <f t="shared" si="5"/>
        <v>3</v>
      </c>
      <c r="AE29" s="75">
        <f t="shared" si="6"/>
        <v>12</v>
      </c>
      <c r="AF29" s="474" t="s">
        <v>566</v>
      </c>
      <c r="AG29" s="475" t="s">
        <v>567</v>
      </c>
    </row>
    <row r="30" spans="1:33" ht="15.75" customHeight="1" x14ac:dyDescent="0.25">
      <c r="A30" s="889" t="s">
        <v>194</v>
      </c>
      <c r="B30" s="30" t="s">
        <v>1</v>
      </c>
      <c r="C30" s="888" t="s">
        <v>46</v>
      </c>
      <c r="D30" s="654"/>
      <c r="E30" s="594"/>
      <c r="F30" s="595"/>
      <c r="G30" s="596"/>
      <c r="H30" s="597">
        <v>20</v>
      </c>
      <c r="I30" s="594"/>
      <c r="J30" s="595">
        <v>4</v>
      </c>
      <c r="K30" s="598" t="s">
        <v>191</v>
      </c>
      <c r="L30" s="594"/>
      <c r="M30" s="594"/>
      <c r="N30" s="595"/>
      <c r="O30" s="609"/>
      <c r="P30" s="723"/>
      <c r="Q30" s="597"/>
      <c r="R30" s="595"/>
      <c r="S30" s="596"/>
      <c r="T30" s="597"/>
      <c r="U30" s="68"/>
      <c r="V30" s="80"/>
      <c r="W30" s="81"/>
      <c r="X30" s="68"/>
      <c r="Y30" s="68"/>
      <c r="Z30" s="70"/>
      <c r="AA30" s="740"/>
      <c r="AB30" s="597">
        <f t="shared" si="3"/>
        <v>20</v>
      </c>
      <c r="AC30" s="68">
        <f t="shared" si="4"/>
        <v>0</v>
      </c>
      <c r="AD30" s="74">
        <f t="shared" si="5"/>
        <v>4</v>
      </c>
      <c r="AE30" s="75">
        <f t="shared" si="6"/>
        <v>20</v>
      </c>
      <c r="AF30" s="474" t="s">
        <v>578</v>
      </c>
      <c r="AG30" s="748" t="s">
        <v>1059</v>
      </c>
    </row>
    <row r="31" spans="1:33" ht="15.75" customHeight="1" x14ac:dyDescent="0.25">
      <c r="A31" s="889" t="s">
        <v>195</v>
      </c>
      <c r="B31" s="30" t="s">
        <v>1</v>
      </c>
      <c r="C31" s="888" t="s">
        <v>45</v>
      </c>
      <c r="D31" s="654"/>
      <c r="E31" s="594"/>
      <c r="F31" s="595"/>
      <c r="G31" s="596"/>
      <c r="H31" s="597"/>
      <c r="I31" s="594"/>
      <c r="J31" s="595"/>
      <c r="K31" s="598"/>
      <c r="L31" s="594">
        <v>16</v>
      </c>
      <c r="M31" s="594"/>
      <c r="N31" s="595">
        <v>4</v>
      </c>
      <c r="O31" s="609" t="s">
        <v>191</v>
      </c>
      <c r="P31" s="723"/>
      <c r="Q31" s="597"/>
      <c r="R31" s="595"/>
      <c r="S31" s="596"/>
      <c r="T31" s="597"/>
      <c r="U31" s="68"/>
      <c r="V31" s="80"/>
      <c r="W31" s="81"/>
      <c r="X31" s="68"/>
      <c r="Y31" s="68"/>
      <c r="Z31" s="70"/>
      <c r="AA31" s="740"/>
      <c r="AB31" s="597">
        <f t="shared" si="3"/>
        <v>16</v>
      </c>
      <c r="AC31" s="68">
        <f t="shared" si="4"/>
        <v>0</v>
      </c>
      <c r="AD31" s="74">
        <f t="shared" si="5"/>
        <v>4</v>
      </c>
      <c r="AE31" s="75">
        <f t="shared" si="6"/>
        <v>16</v>
      </c>
      <c r="AF31" s="474" t="s">
        <v>578</v>
      </c>
      <c r="AG31" s="748" t="s">
        <v>1059</v>
      </c>
    </row>
    <row r="32" spans="1:33" ht="15.75" customHeight="1" x14ac:dyDescent="0.25">
      <c r="A32" s="32" t="s">
        <v>47</v>
      </c>
      <c r="B32" s="30" t="s">
        <v>1</v>
      </c>
      <c r="C32" s="683" t="s">
        <v>48</v>
      </c>
      <c r="D32" s="654"/>
      <c r="E32" s="594"/>
      <c r="F32" s="595"/>
      <c r="G32" s="596"/>
      <c r="H32" s="597"/>
      <c r="I32" s="594"/>
      <c r="J32" s="595"/>
      <c r="K32" s="598"/>
      <c r="L32" s="594">
        <v>16</v>
      </c>
      <c r="M32" s="594"/>
      <c r="N32" s="595">
        <v>3</v>
      </c>
      <c r="O32" s="609" t="s">
        <v>191</v>
      </c>
      <c r="P32" s="723"/>
      <c r="Q32" s="597"/>
      <c r="R32" s="595"/>
      <c r="S32" s="596"/>
      <c r="T32" s="597"/>
      <c r="U32" s="68"/>
      <c r="V32" s="80"/>
      <c r="W32" s="81"/>
      <c r="X32" s="68"/>
      <c r="Y32" s="68"/>
      <c r="Z32" s="70"/>
      <c r="AA32" s="740"/>
      <c r="AB32" s="597">
        <f t="shared" si="3"/>
        <v>16</v>
      </c>
      <c r="AC32" s="68">
        <f t="shared" si="4"/>
        <v>0</v>
      </c>
      <c r="AD32" s="74">
        <f t="shared" si="5"/>
        <v>3</v>
      </c>
      <c r="AE32" s="75">
        <f t="shared" si="6"/>
        <v>16</v>
      </c>
      <c r="AF32" s="474" t="s">
        <v>574</v>
      </c>
      <c r="AG32" s="475" t="s">
        <v>696</v>
      </c>
    </row>
    <row r="33" spans="1:33" ht="15.75" customHeight="1" x14ac:dyDescent="0.25">
      <c r="A33" s="32" t="s">
        <v>49</v>
      </c>
      <c r="B33" s="30" t="s">
        <v>1</v>
      </c>
      <c r="C33" s="683" t="s">
        <v>50</v>
      </c>
      <c r="D33" s="654"/>
      <c r="E33" s="594"/>
      <c r="F33" s="595"/>
      <c r="G33" s="596"/>
      <c r="H33" s="597"/>
      <c r="I33" s="594"/>
      <c r="J33" s="595"/>
      <c r="K33" s="598"/>
      <c r="L33" s="594"/>
      <c r="M33" s="594"/>
      <c r="N33" s="595"/>
      <c r="O33" s="609"/>
      <c r="P33" s="723">
        <v>16</v>
      </c>
      <c r="Q33" s="597"/>
      <c r="R33" s="595">
        <v>3</v>
      </c>
      <c r="S33" s="596" t="s">
        <v>191</v>
      </c>
      <c r="T33" s="597"/>
      <c r="U33" s="68"/>
      <c r="V33" s="80"/>
      <c r="W33" s="81"/>
      <c r="X33" s="68"/>
      <c r="Y33" s="68"/>
      <c r="Z33" s="70"/>
      <c r="AA33" s="740"/>
      <c r="AB33" s="597">
        <f t="shared" si="3"/>
        <v>16</v>
      </c>
      <c r="AC33" s="68">
        <f t="shared" si="4"/>
        <v>0</v>
      </c>
      <c r="AD33" s="74">
        <f t="shared" si="5"/>
        <v>3</v>
      </c>
      <c r="AE33" s="75">
        <f t="shared" si="6"/>
        <v>16</v>
      </c>
      <c r="AF33" s="474" t="s">
        <v>574</v>
      </c>
      <c r="AG33" s="475" t="s">
        <v>584</v>
      </c>
    </row>
    <row r="34" spans="1:33" ht="15.75" customHeight="1" x14ac:dyDescent="0.25">
      <c r="A34" s="32" t="s">
        <v>52</v>
      </c>
      <c r="B34" s="30" t="s">
        <v>1</v>
      </c>
      <c r="C34" s="683" t="s">
        <v>53</v>
      </c>
      <c r="D34" s="654"/>
      <c r="E34" s="594"/>
      <c r="F34" s="595"/>
      <c r="G34" s="596"/>
      <c r="H34" s="597"/>
      <c r="I34" s="594"/>
      <c r="J34" s="595"/>
      <c r="K34" s="598"/>
      <c r="L34" s="594"/>
      <c r="M34" s="594"/>
      <c r="N34" s="595"/>
      <c r="O34" s="609"/>
      <c r="P34" s="723"/>
      <c r="Q34" s="597"/>
      <c r="R34" s="595"/>
      <c r="S34" s="596"/>
      <c r="T34" s="597">
        <v>16</v>
      </c>
      <c r="U34" s="68"/>
      <c r="V34" s="80">
        <v>4</v>
      </c>
      <c r="W34" s="81" t="s">
        <v>191</v>
      </c>
      <c r="X34" s="68"/>
      <c r="Y34" s="68"/>
      <c r="Z34" s="70"/>
      <c r="AA34" s="740"/>
      <c r="AB34" s="597">
        <f t="shared" si="3"/>
        <v>16</v>
      </c>
      <c r="AC34" s="68">
        <f t="shared" si="4"/>
        <v>0</v>
      </c>
      <c r="AD34" s="74">
        <f t="shared" si="5"/>
        <v>4</v>
      </c>
      <c r="AE34" s="75">
        <f t="shared" si="6"/>
        <v>16</v>
      </c>
      <c r="AF34" s="474" t="s">
        <v>578</v>
      </c>
      <c r="AG34" s="475" t="s">
        <v>849</v>
      </c>
    </row>
    <row r="35" spans="1:33" ht="15.75" customHeight="1" x14ac:dyDescent="0.25">
      <c r="A35" s="889" t="s">
        <v>54</v>
      </c>
      <c r="B35" s="30" t="s">
        <v>1</v>
      </c>
      <c r="C35" s="888" t="s">
        <v>55</v>
      </c>
      <c r="D35" s="654"/>
      <c r="E35" s="594"/>
      <c r="F35" s="595"/>
      <c r="G35" s="596"/>
      <c r="H35" s="597"/>
      <c r="I35" s="594"/>
      <c r="J35" s="595"/>
      <c r="K35" s="598"/>
      <c r="L35" s="594"/>
      <c r="M35" s="594"/>
      <c r="N35" s="595"/>
      <c r="O35" s="609"/>
      <c r="P35" s="723"/>
      <c r="Q35" s="597"/>
      <c r="R35" s="595"/>
      <c r="S35" s="596"/>
      <c r="T35" s="597"/>
      <c r="U35" s="68"/>
      <c r="V35" s="80"/>
      <c r="W35" s="81"/>
      <c r="X35" s="68">
        <v>16</v>
      </c>
      <c r="Y35" s="68"/>
      <c r="Z35" s="70">
        <v>3</v>
      </c>
      <c r="AA35" s="740" t="s">
        <v>191</v>
      </c>
      <c r="AB35" s="597">
        <f t="shared" si="3"/>
        <v>16</v>
      </c>
      <c r="AC35" s="68">
        <f t="shared" si="4"/>
        <v>0</v>
      </c>
      <c r="AD35" s="74">
        <f t="shared" si="5"/>
        <v>3</v>
      </c>
      <c r="AE35" s="75">
        <f t="shared" si="6"/>
        <v>16</v>
      </c>
      <c r="AF35" s="474" t="s">
        <v>578</v>
      </c>
      <c r="AG35" s="748" t="s">
        <v>849</v>
      </c>
    </row>
    <row r="36" spans="1:33" ht="15.75" customHeight="1" x14ac:dyDescent="0.25">
      <c r="A36" s="32" t="s">
        <v>56</v>
      </c>
      <c r="B36" s="30" t="s">
        <v>1</v>
      </c>
      <c r="C36" s="682" t="s">
        <v>114</v>
      </c>
      <c r="D36" s="654"/>
      <c r="E36" s="594"/>
      <c r="F36" s="595"/>
      <c r="G36" s="596"/>
      <c r="H36" s="597"/>
      <c r="I36" s="594"/>
      <c r="J36" s="595"/>
      <c r="K36" s="598"/>
      <c r="L36" s="594"/>
      <c r="M36" s="594"/>
      <c r="N36" s="595"/>
      <c r="O36" s="609"/>
      <c r="P36" s="723">
        <v>8</v>
      </c>
      <c r="Q36" s="597"/>
      <c r="R36" s="595">
        <v>2</v>
      </c>
      <c r="S36" s="596" t="s">
        <v>1</v>
      </c>
      <c r="T36" s="597"/>
      <c r="U36" s="68"/>
      <c r="V36" s="80"/>
      <c r="W36" s="81"/>
      <c r="X36" s="68"/>
      <c r="Y36" s="68"/>
      <c r="Z36" s="70"/>
      <c r="AA36" s="740"/>
      <c r="AB36" s="597">
        <f t="shared" si="3"/>
        <v>8</v>
      </c>
      <c r="AC36" s="68">
        <f t="shared" si="4"/>
        <v>0</v>
      </c>
      <c r="AD36" s="74">
        <f t="shared" si="5"/>
        <v>2</v>
      </c>
      <c r="AE36" s="75">
        <f t="shared" si="6"/>
        <v>8</v>
      </c>
      <c r="AF36" s="652" t="s">
        <v>807</v>
      </c>
      <c r="AG36" s="475" t="s">
        <v>840</v>
      </c>
    </row>
    <row r="37" spans="1:33" ht="15.75" customHeight="1" x14ac:dyDescent="0.25">
      <c r="A37" s="32" t="s">
        <v>57</v>
      </c>
      <c r="B37" s="30" t="s">
        <v>1</v>
      </c>
      <c r="C37" s="682" t="s">
        <v>58</v>
      </c>
      <c r="D37" s="654"/>
      <c r="E37" s="594"/>
      <c r="F37" s="595"/>
      <c r="G37" s="596"/>
      <c r="H37" s="597"/>
      <c r="I37" s="594"/>
      <c r="J37" s="595"/>
      <c r="K37" s="598"/>
      <c r="L37" s="594"/>
      <c r="M37" s="594"/>
      <c r="N37" s="595"/>
      <c r="O37" s="609"/>
      <c r="P37" s="723"/>
      <c r="Q37" s="597"/>
      <c r="R37" s="595"/>
      <c r="S37" s="596"/>
      <c r="T37" s="597">
        <v>8</v>
      </c>
      <c r="U37" s="68"/>
      <c r="V37" s="80">
        <v>2</v>
      </c>
      <c r="W37" s="81" t="s">
        <v>1</v>
      </c>
      <c r="X37" s="68"/>
      <c r="Y37" s="68"/>
      <c r="Z37" s="70"/>
      <c r="AA37" s="740"/>
      <c r="AB37" s="597">
        <f t="shared" si="3"/>
        <v>8</v>
      </c>
      <c r="AC37" s="68">
        <f t="shared" si="4"/>
        <v>0</v>
      </c>
      <c r="AD37" s="74">
        <f t="shared" si="5"/>
        <v>2</v>
      </c>
      <c r="AE37" s="75">
        <f t="shared" si="6"/>
        <v>8</v>
      </c>
      <c r="AF37" s="652" t="s">
        <v>807</v>
      </c>
      <c r="AG37" s="475" t="s">
        <v>840</v>
      </c>
    </row>
    <row r="38" spans="1:33" ht="15.75" customHeight="1" x14ac:dyDescent="0.25">
      <c r="A38" s="32" t="s">
        <v>96</v>
      </c>
      <c r="B38" s="30" t="s">
        <v>117</v>
      </c>
      <c r="C38" s="684" t="s">
        <v>128</v>
      </c>
      <c r="D38" s="654"/>
      <c r="E38" s="594"/>
      <c r="F38" s="595"/>
      <c r="G38" s="596"/>
      <c r="H38" s="597"/>
      <c r="I38" s="594">
        <v>8</v>
      </c>
      <c r="J38" s="595">
        <v>1</v>
      </c>
      <c r="K38" s="598" t="s">
        <v>157</v>
      </c>
      <c r="L38" s="594"/>
      <c r="M38" s="594"/>
      <c r="N38" s="595"/>
      <c r="O38" s="609"/>
      <c r="P38" s="723"/>
      <c r="Q38" s="597"/>
      <c r="R38" s="595"/>
      <c r="S38" s="596"/>
      <c r="T38" s="597"/>
      <c r="U38" s="68"/>
      <c r="V38" s="80"/>
      <c r="W38" s="81"/>
      <c r="X38" s="68"/>
      <c r="Y38" s="68"/>
      <c r="Z38" s="70"/>
      <c r="AA38" s="740"/>
      <c r="AB38" s="597">
        <f t="shared" si="3"/>
        <v>0</v>
      </c>
      <c r="AC38" s="68">
        <f t="shared" si="4"/>
        <v>8</v>
      </c>
      <c r="AD38" s="74">
        <f t="shared" si="5"/>
        <v>1</v>
      </c>
      <c r="AE38" s="75">
        <f t="shared" si="6"/>
        <v>8</v>
      </c>
      <c r="AF38" s="474" t="s">
        <v>548</v>
      </c>
      <c r="AG38" s="475" t="s">
        <v>591</v>
      </c>
    </row>
    <row r="39" spans="1:33" ht="15.75" customHeight="1" x14ac:dyDescent="0.25">
      <c r="A39" s="32" t="s">
        <v>100</v>
      </c>
      <c r="B39" s="30" t="s">
        <v>117</v>
      </c>
      <c r="C39" s="684" t="s">
        <v>129</v>
      </c>
      <c r="D39" s="654"/>
      <c r="E39" s="594"/>
      <c r="F39" s="595"/>
      <c r="G39" s="596"/>
      <c r="H39" s="597"/>
      <c r="I39" s="594"/>
      <c r="J39" s="595"/>
      <c r="K39" s="598"/>
      <c r="L39" s="594"/>
      <c r="M39" s="594">
        <v>8</v>
      </c>
      <c r="N39" s="595">
        <v>1</v>
      </c>
      <c r="O39" s="609" t="s">
        <v>157</v>
      </c>
      <c r="P39" s="723"/>
      <c r="Q39" s="597"/>
      <c r="R39" s="595"/>
      <c r="S39" s="596"/>
      <c r="T39" s="597"/>
      <c r="U39" s="68"/>
      <c r="V39" s="80"/>
      <c r="W39" s="81"/>
      <c r="X39" s="68"/>
      <c r="Y39" s="68"/>
      <c r="Z39" s="70"/>
      <c r="AA39" s="740"/>
      <c r="AB39" s="597">
        <f t="shared" si="3"/>
        <v>0</v>
      </c>
      <c r="AC39" s="68">
        <f t="shared" si="4"/>
        <v>8</v>
      </c>
      <c r="AD39" s="74">
        <f t="shared" si="5"/>
        <v>1</v>
      </c>
      <c r="AE39" s="75">
        <f t="shared" si="6"/>
        <v>8</v>
      </c>
      <c r="AF39" s="474" t="s">
        <v>548</v>
      </c>
      <c r="AG39" s="475" t="s">
        <v>591</v>
      </c>
    </row>
    <row r="40" spans="1:33" ht="15.75" customHeight="1" x14ac:dyDescent="0.25">
      <c r="A40" s="32" t="s">
        <v>102</v>
      </c>
      <c r="B40" s="30" t="s">
        <v>117</v>
      </c>
      <c r="C40" s="684" t="s">
        <v>130</v>
      </c>
      <c r="D40" s="654"/>
      <c r="E40" s="594"/>
      <c r="F40" s="595"/>
      <c r="G40" s="596"/>
      <c r="H40" s="597"/>
      <c r="I40" s="594"/>
      <c r="J40" s="595"/>
      <c r="K40" s="598"/>
      <c r="L40" s="594"/>
      <c r="M40" s="594"/>
      <c r="N40" s="595"/>
      <c r="O40" s="609"/>
      <c r="P40" s="723"/>
      <c r="Q40" s="597">
        <v>8</v>
      </c>
      <c r="R40" s="595">
        <v>1</v>
      </c>
      <c r="S40" s="596" t="s">
        <v>157</v>
      </c>
      <c r="T40" s="597"/>
      <c r="U40" s="68"/>
      <c r="V40" s="80"/>
      <c r="W40" s="81"/>
      <c r="X40" s="68"/>
      <c r="Y40" s="68"/>
      <c r="Z40" s="70"/>
      <c r="AA40" s="740"/>
      <c r="AB40" s="597">
        <f t="shared" si="3"/>
        <v>0</v>
      </c>
      <c r="AC40" s="68">
        <f t="shared" si="4"/>
        <v>8</v>
      </c>
      <c r="AD40" s="74">
        <f t="shared" si="5"/>
        <v>1</v>
      </c>
      <c r="AE40" s="75">
        <f t="shared" si="6"/>
        <v>8</v>
      </c>
      <c r="AF40" s="474" t="s">
        <v>548</v>
      </c>
      <c r="AG40" s="475" t="s">
        <v>591</v>
      </c>
    </row>
    <row r="41" spans="1:33" ht="15.75" customHeight="1" x14ac:dyDescent="0.25">
      <c r="A41" s="32" t="s">
        <v>104</v>
      </c>
      <c r="B41" s="30" t="s">
        <v>117</v>
      </c>
      <c r="C41" s="684" t="s">
        <v>105</v>
      </c>
      <c r="D41" s="654"/>
      <c r="E41" s="594"/>
      <c r="F41" s="595"/>
      <c r="G41" s="596"/>
      <c r="H41" s="597"/>
      <c r="I41" s="594"/>
      <c r="J41" s="595"/>
      <c r="K41" s="598"/>
      <c r="L41" s="594"/>
      <c r="M41" s="594"/>
      <c r="N41" s="595"/>
      <c r="O41" s="609"/>
      <c r="P41" s="723"/>
      <c r="Q41" s="597"/>
      <c r="R41" s="595"/>
      <c r="S41" s="596"/>
      <c r="T41" s="597"/>
      <c r="U41" s="68">
        <v>8</v>
      </c>
      <c r="V41" s="80">
        <v>1</v>
      </c>
      <c r="W41" s="81" t="s">
        <v>157</v>
      </c>
      <c r="X41" s="68"/>
      <c r="Y41" s="68"/>
      <c r="Z41" s="70"/>
      <c r="AA41" s="740"/>
      <c r="AB41" s="597">
        <f t="shared" si="3"/>
        <v>0</v>
      </c>
      <c r="AC41" s="68">
        <f t="shared" si="4"/>
        <v>8</v>
      </c>
      <c r="AD41" s="74">
        <f t="shared" si="5"/>
        <v>1</v>
      </c>
      <c r="AE41" s="75">
        <f t="shared" si="6"/>
        <v>8</v>
      </c>
      <c r="AF41" s="474" t="s">
        <v>548</v>
      </c>
      <c r="AG41" s="475" t="s">
        <v>591</v>
      </c>
    </row>
    <row r="42" spans="1:33" ht="15.75" customHeight="1" x14ac:dyDescent="0.25">
      <c r="A42" s="32" t="s">
        <v>106</v>
      </c>
      <c r="B42" s="30" t="s">
        <v>117</v>
      </c>
      <c r="C42" s="684" t="s">
        <v>107</v>
      </c>
      <c r="D42" s="654"/>
      <c r="E42" s="594"/>
      <c r="F42" s="595"/>
      <c r="G42" s="596"/>
      <c r="H42" s="597"/>
      <c r="I42" s="594"/>
      <c r="J42" s="595"/>
      <c r="K42" s="598"/>
      <c r="L42" s="594"/>
      <c r="M42" s="594"/>
      <c r="N42" s="595"/>
      <c r="O42" s="609"/>
      <c r="P42" s="723"/>
      <c r="Q42" s="597"/>
      <c r="R42" s="595"/>
      <c r="S42" s="596"/>
      <c r="T42" s="597"/>
      <c r="U42" s="68"/>
      <c r="V42" s="80"/>
      <c r="W42" s="81"/>
      <c r="X42" s="68"/>
      <c r="Y42" s="68">
        <v>4</v>
      </c>
      <c r="Z42" s="70">
        <v>1</v>
      </c>
      <c r="AA42" s="740" t="s">
        <v>157</v>
      </c>
      <c r="AB42" s="597">
        <f t="shared" si="3"/>
        <v>0</v>
      </c>
      <c r="AC42" s="68">
        <f t="shared" si="4"/>
        <v>4</v>
      </c>
      <c r="AD42" s="74">
        <f t="shared" si="5"/>
        <v>1</v>
      </c>
      <c r="AE42" s="75">
        <f t="shared" si="6"/>
        <v>4</v>
      </c>
      <c r="AF42" s="474" t="s">
        <v>548</v>
      </c>
      <c r="AG42" s="475" t="s">
        <v>591</v>
      </c>
    </row>
    <row r="43" spans="1:33" ht="15.75" customHeight="1" x14ac:dyDescent="0.25">
      <c r="A43" s="32" t="s">
        <v>141</v>
      </c>
      <c r="B43" s="30" t="s">
        <v>117</v>
      </c>
      <c r="C43" s="685" t="s">
        <v>142</v>
      </c>
      <c r="D43" s="654"/>
      <c r="E43" s="594"/>
      <c r="F43" s="595"/>
      <c r="G43" s="596"/>
      <c r="H43" s="597"/>
      <c r="I43" s="594"/>
      <c r="J43" s="595"/>
      <c r="K43" s="598"/>
      <c r="L43" s="594">
        <v>4</v>
      </c>
      <c r="M43" s="594"/>
      <c r="N43" s="595">
        <v>1</v>
      </c>
      <c r="O43" s="609" t="s">
        <v>136</v>
      </c>
      <c r="P43" s="723"/>
      <c r="Q43" s="597"/>
      <c r="R43" s="733"/>
      <c r="S43" s="596"/>
      <c r="T43" s="597"/>
      <c r="U43" s="68"/>
      <c r="V43" s="80"/>
      <c r="W43" s="81"/>
      <c r="X43" s="68"/>
      <c r="Y43" s="68"/>
      <c r="Z43" s="70"/>
      <c r="AA43" s="740"/>
      <c r="AB43" s="597">
        <f t="shared" si="3"/>
        <v>4</v>
      </c>
      <c r="AC43" s="68">
        <f t="shared" si="4"/>
        <v>0</v>
      </c>
      <c r="AD43" s="74">
        <f t="shared" si="5"/>
        <v>1</v>
      </c>
      <c r="AE43" s="75">
        <f t="shared" si="6"/>
        <v>4</v>
      </c>
      <c r="AF43" s="475" t="s">
        <v>568</v>
      </c>
      <c r="AG43" s="475" t="s">
        <v>695</v>
      </c>
    </row>
    <row r="44" spans="1:33" ht="15.75" customHeight="1" x14ac:dyDescent="0.25">
      <c r="A44" s="32" t="s">
        <v>59</v>
      </c>
      <c r="B44" s="30" t="s">
        <v>1</v>
      </c>
      <c r="C44" s="684" t="s">
        <v>60</v>
      </c>
      <c r="D44" s="654"/>
      <c r="E44" s="594"/>
      <c r="F44" s="595"/>
      <c r="G44" s="596"/>
      <c r="H44" s="597"/>
      <c r="I44" s="594"/>
      <c r="J44" s="595"/>
      <c r="K44" s="598"/>
      <c r="L44" s="594"/>
      <c r="M44" s="594"/>
      <c r="N44" s="667"/>
      <c r="O44" s="609"/>
      <c r="P44" s="723"/>
      <c r="Q44" s="597"/>
      <c r="R44" s="883"/>
      <c r="S44" s="884"/>
      <c r="T44" s="597">
        <v>10</v>
      </c>
      <c r="U44" s="68"/>
      <c r="V44" s="70">
        <v>2</v>
      </c>
      <c r="W44" s="81" t="s">
        <v>1</v>
      </c>
      <c r="X44" s="68"/>
      <c r="Y44" s="68"/>
      <c r="Z44" s="70"/>
      <c r="AA44" s="742"/>
      <c r="AB44" s="597">
        <f t="shared" si="3"/>
        <v>10</v>
      </c>
      <c r="AC44" s="68">
        <f t="shared" si="4"/>
        <v>0</v>
      </c>
      <c r="AD44" s="74">
        <f t="shared" si="5"/>
        <v>2</v>
      </c>
      <c r="AE44" s="75">
        <f t="shared" si="6"/>
        <v>10</v>
      </c>
      <c r="AF44" s="474" t="s">
        <v>575</v>
      </c>
      <c r="AG44" s="475" t="s">
        <v>582</v>
      </c>
    </row>
    <row r="45" spans="1:33" ht="15.75" customHeight="1" x14ac:dyDescent="0.25">
      <c r="A45" s="28" t="s">
        <v>80</v>
      </c>
      <c r="B45" s="30" t="s">
        <v>1</v>
      </c>
      <c r="C45" s="682" t="s">
        <v>81</v>
      </c>
      <c r="D45" s="654"/>
      <c r="E45" s="594"/>
      <c r="F45" s="595"/>
      <c r="G45" s="596"/>
      <c r="H45" s="597"/>
      <c r="I45" s="594">
        <v>8</v>
      </c>
      <c r="J45" s="595">
        <v>2</v>
      </c>
      <c r="K45" s="598" t="s">
        <v>157</v>
      </c>
      <c r="L45" s="594"/>
      <c r="M45" s="594"/>
      <c r="N45" s="595"/>
      <c r="O45" s="609"/>
      <c r="P45" s="723"/>
      <c r="Q45" s="597"/>
      <c r="R45" s="733"/>
      <c r="S45" s="596"/>
      <c r="T45" s="597"/>
      <c r="U45" s="68"/>
      <c r="V45" s="80"/>
      <c r="W45" s="81"/>
      <c r="X45" s="68"/>
      <c r="Y45" s="68"/>
      <c r="Z45" s="70"/>
      <c r="AA45" s="740"/>
      <c r="AB45" s="597">
        <f t="shared" si="3"/>
        <v>0</v>
      </c>
      <c r="AC45" s="68">
        <f t="shared" si="4"/>
        <v>8</v>
      </c>
      <c r="AD45" s="74">
        <f t="shared" si="5"/>
        <v>2</v>
      </c>
      <c r="AE45" s="75">
        <f t="shared" si="6"/>
        <v>8</v>
      </c>
      <c r="AF45" s="474" t="s">
        <v>552</v>
      </c>
      <c r="AG45" s="475" t="s">
        <v>597</v>
      </c>
    </row>
    <row r="46" spans="1:33" ht="15.75" customHeight="1" x14ac:dyDescent="0.25">
      <c r="A46" s="28" t="s">
        <v>82</v>
      </c>
      <c r="B46" s="30" t="s">
        <v>1</v>
      </c>
      <c r="C46" s="682" t="s">
        <v>83</v>
      </c>
      <c r="D46" s="654"/>
      <c r="E46" s="594"/>
      <c r="F46" s="595"/>
      <c r="G46" s="596"/>
      <c r="H46" s="597"/>
      <c r="I46" s="594"/>
      <c r="J46" s="595"/>
      <c r="K46" s="598"/>
      <c r="L46" s="594"/>
      <c r="M46" s="594">
        <v>8</v>
      </c>
      <c r="N46" s="595">
        <v>2</v>
      </c>
      <c r="O46" s="609" t="s">
        <v>157</v>
      </c>
      <c r="P46" s="723"/>
      <c r="Q46" s="597"/>
      <c r="R46" s="733"/>
      <c r="S46" s="596"/>
      <c r="T46" s="597"/>
      <c r="U46" s="68"/>
      <c r="V46" s="80"/>
      <c r="W46" s="81"/>
      <c r="X46" s="68"/>
      <c r="Y46" s="68"/>
      <c r="Z46" s="70"/>
      <c r="AA46" s="740"/>
      <c r="AB46" s="597">
        <f t="shared" si="3"/>
        <v>0</v>
      </c>
      <c r="AC46" s="68">
        <f t="shared" si="4"/>
        <v>8</v>
      </c>
      <c r="AD46" s="74">
        <f t="shared" si="5"/>
        <v>2</v>
      </c>
      <c r="AE46" s="75">
        <f t="shared" si="6"/>
        <v>8</v>
      </c>
      <c r="AF46" s="474" t="s">
        <v>552</v>
      </c>
      <c r="AG46" s="475" t="s">
        <v>597</v>
      </c>
    </row>
    <row r="47" spans="1:33" ht="15.75" customHeight="1" x14ac:dyDescent="0.25">
      <c r="A47" s="28" t="s">
        <v>84</v>
      </c>
      <c r="B47" s="30" t="s">
        <v>1</v>
      </c>
      <c r="C47" s="682" t="s">
        <v>85</v>
      </c>
      <c r="D47" s="654"/>
      <c r="E47" s="594"/>
      <c r="F47" s="595"/>
      <c r="G47" s="596"/>
      <c r="H47" s="597"/>
      <c r="I47" s="594"/>
      <c r="J47" s="595"/>
      <c r="K47" s="598"/>
      <c r="L47" s="594"/>
      <c r="M47" s="594"/>
      <c r="N47" s="595"/>
      <c r="O47" s="609"/>
      <c r="P47" s="723"/>
      <c r="Q47" s="597">
        <v>8</v>
      </c>
      <c r="R47" s="595">
        <v>2</v>
      </c>
      <c r="S47" s="596" t="s">
        <v>157</v>
      </c>
      <c r="T47" s="597"/>
      <c r="U47" s="68"/>
      <c r="V47" s="80"/>
      <c r="W47" s="81"/>
      <c r="X47" s="68"/>
      <c r="Y47" s="68"/>
      <c r="Z47" s="70"/>
      <c r="AA47" s="740"/>
      <c r="AB47" s="597">
        <f t="shared" si="3"/>
        <v>0</v>
      </c>
      <c r="AC47" s="68">
        <f t="shared" si="4"/>
        <v>8</v>
      </c>
      <c r="AD47" s="74">
        <f t="shared" si="5"/>
        <v>2</v>
      </c>
      <c r="AE47" s="75">
        <f t="shared" si="6"/>
        <v>8</v>
      </c>
      <c r="AF47" s="474" t="s">
        <v>552</v>
      </c>
      <c r="AG47" s="475" t="s">
        <v>597</v>
      </c>
    </row>
    <row r="48" spans="1:33" ht="15.75" customHeight="1" x14ac:dyDescent="0.25">
      <c r="A48" s="28" t="s">
        <v>86</v>
      </c>
      <c r="B48" s="30" t="s">
        <v>1</v>
      </c>
      <c r="C48" s="682" t="s">
        <v>87</v>
      </c>
      <c r="D48" s="654"/>
      <c r="E48" s="594"/>
      <c r="F48" s="595"/>
      <c r="G48" s="596"/>
      <c r="H48" s="597"/>
      <c r="I48" s="594"/>
      <c r="J48" s="595"/>
      <c r="K48" s="598"/>
      <c r="L48" s="594"/>
      <c r="M48" s="594"/>
      <c r="N48" s="595"/>
      <c r="O48" s="609"/>
      <c r="P48" s="723"/>
      <c r="Q48" s="597"/>
      <c r="R48" s="595"/>
      <c r="S48" s="596"/>
      <c r="T48" s="597"/>
      <c r="U48" s="68">
        <v>8</v>
      </c>
      <c r="V48" s="80">
        <v>2</v>
      </c>
      <c r="W48" s="81" t="s">
        <v>157</v>
      </c>
      <c r="X48" s="68"/>
      <c r="Y48" s="68"/>
      <c r="Z48" s="70"/>
      <c r="AA48" s="740"/>
      <c r="AB48" s="597">
        <f t="shared" si="3"/>
        <v>0</v>
      </c>
      <c r="AC48" s="68">
        <f t="shared" si="4"/>
        <v>8</v>
      </c>
      <c r="AD48" s="74">
        <f t="shared" si="5"/>
        <v>2</v>
      </c>
      <c r="AE48" s="75">
        <f t="shared" si="6"/>
        <v>8</v>
      </c>
      <c r="AF48" s="474" t="s">
        <v>552</v>
      </c>
      <c r="AG48" s="475" t="s">
        <v>597</v>
      </c>
    </row>
    <row r="49" spans="1:37" ht="15.75" customHeight="1" x14ac:dyDescent="0.25">
      <c r="A49" s="28" t="s">
        <v>88</v>
      </c>
      <c r="B49" s="30" t="s">
        <v>1</v>
      </c>
      <c r="C49" s="682" t="s">
        <v>89</v>
      </c>
      <c r="D49" s="654"/>
      <c r="E49" s="594"/>
      <c r="F49" s="595"/>
      <c r="G49" s="596"/>
      <c r="H49" s="597"/>
      <c r="I49" s="594"/>
      <c r="J49" s="595"/>
      <c r="K49" s="598"/>
      <c r="L49" s="594"/>
      <c r="M49" s="594"/>
      <c r="N49" s="595"/>
      <c r="O49" s="609"/>
      <c r="P49" s="723"/>
      <c r="Q49" s="597"/>
      <c r="R49" s="595"/>
      <c r="S49" s="596"/>
      <c r="T49" s="597"/>
      <c r="U49" s="68"/>
      <c r="V49" s="80"/>
      <c r="W49" s="81"/>
      <c r="X49" s="68"/>
      <c r="Y49" s="68">
        <v>8</v>
      </c>
      <c r="Z49" s="70">
        <v>2</v>
      </c>
      <c r="AA49" s="740" t="s">
        <v>157</v>
      </c>
      <c r="AB49" s="597">
        <f t="shared" si="3"/>
        <v>0</v>
      </c>
      <c r="AC49" s="68">
        <f t="shared" si="4"/>
        <v>8</v>
      </c>
      <c r="AD49" s="74">
        <f t="shared" si="5"/>
        <v>2</v>
      </c>
      <c r="AE49" s="75">
        <f t="shared" si="6"/>
        <v>8</v>
      </c>
      <c r="AF49" s="474" t="s">
        <v>552</v>
      </c>
      <c r="AG49" s="475" t="s">
        <v>597</v>
      </c>
    </row>
    <row r="50" spans="1:37" ht="15.75" customHeight="1" x14ac:dyDescent="0.25">
      <c r="A50" s="32" t="s">
        <v>1022</v>
      </c>
      <c r="B50" s="30" t="s">
        <v>1</v>
      </c>
      <c r="C50" s="859" t="s">
        <v>1019</v>
      </c>
      <c r="D50" s="654"/>
      <c r="E50" s="594"/>
      <c r="F50" s="595"/>
      <c r="G50" s="596"/>
      <c r="H50" s="597"/>
      <c r="I50" s="594">
        <v>4</v>
      </c>
      <c r="J50" s="595">
        <v>1</v>
      </c>
      <c r="K50" s="598" t="s">
        <v>157</v>
      </c>
      <c r="L50" s="594"/>
      <c r="M50" s="594"/>
      <c r="N50" s="595"/>
      <c r="O50" s="609"/>
      <c r="P50" s="723"/>
      <c r="Q50" s="597"/>
      <c r="R50" s="595"/>
      <c r="S50" s="596"/>
      <c r="T50" s="597"/>
      <c r="U50" s="68"/>
      <c r="V50" s="80"/>
      <c r="W50" s="81"/>
      <c r="X50" s="68"/>
      <c r="Y50" s="68"/>
      <c r="Z50" s="70"/>
      <c r="AA50" s="740"/>
      <c r="AB50" s="597">
        <f t="shared" si="3"/>
        <v>0</v>
      </c>
      <c r="AC50" s="68">
        <f t="shared" si="4"/>
        <v>4</v>
      </c>
      <c r="AD50" s="74">
        <f t="shared" si="5"/>
        <v>1</v>
      </c>
      <c r="AE50" s="75">
        <f t="shared" si="6"/>
        <v>4</v>
      </c>
      <c r="AF50" s="474" t="s">
        <v>548</v>
      </c>
      <c r="AG50" s="792" t="s">
        <v>852</v>
      </c>
    </row>
    <row r="51" spans="1:37" ht="15.75" customHeight="1" x14ac:dyDescent="0.25">
      <c r="A51" s="32" t="s">
        <v>1023</v>
      </c>
      <c r="B51" s="30" t="s">
        <v>1</v>
      </c>
      <c r="C51" s="859" t="s">
        <v>1020</v>
      </c>
      <c r="D51" s="654"/>
      <c r="E51" s="594"/>
      <c r="F51" s="595"/>
      <c r="G51" s="596"/>
      <c r="H51" s="597"/>
      <c r="I51" s="594"/>
      <c r="J51" s="595"/>
      <c r="K51" s="598"/>
      <c r="L51" s="594"/>
      <c r="M51" s="594"/>
      <c r="N51" s="595"/>
      <c r="O51" s="609"/>
      <c r="P51" s="723"/>
      <c r="Q51" s="597">
        <v>4</v>
      </c>
      <c r="R51" s="595">
        <v>1</v>
      </c>
      <c r="S51" s="596" t="s">
        <v>157</v>
      </c>
      <c r="T51" s="597"/>
      <c r="U51" s="68"/>
      <c r="V51" s="80"/>
      <c r="W51" s="81"/>
      <c r="X51" s="68"/>
      <c r="Y51" s="68"/>
      <c r="Z51" s="70"/>
      <c r="AA51" s="740"/>
      <c r="AB51" s="597">
        <f t="shared" si="3"/>
        <v>0</v>
      </c>
      <c r="AC51" s="68">
        <f t="shared" si="4"/>
        <v>4</v>
      </c>
      <c r="AD51" s="74">
        <f t="shared" si="5"/>
        <v>1</v>
      </c>
      <c r="AE51" s="75">
        <f t="shared" si="6"/>
        <v>4</v>
      </c>
      <c r="AF51" s="474" t="s">
        <v>548</v>
      </c>
      <c r="AG51" s="792" t="s">
        <v>852</v>
      </c>
    </row>
    <row r="52" spans="1:37" ht="15.75" customHeight="1" x14ac:dyDescent="0.25">
      <c r="A52" s="32" t="s">
        <v>1024</v>
      </c>
      <c r="B52" s="30" t="s">
        <v>1</v>
      </c>
      <c r="C52" s="860" t="s">
        <v>1021</v>
      </c>
      <c r="D52" s="654"/>
      <c r="E52" s="594"/>
      <c r="F52" s="595"/>
      <c r="G52" s="596"/>
      <c r="H52" s="597"/>
      <c r="I52" s="594"/>
      <c r="J52" s="595"/>
      <c r="K52" s="598"/>
      <c r="L52" s="594"/>
      <c r="M52" s="594"/>
      <c r="N52" s="595"/>
      <c r="O52" s="609"/>
      <c r="P52" s="723"/>
      <c r="Q52" s="597"/>
      <c r="R52" s="595"/>
      <c r="S52" s="596"/>
      <c r="T52" s="597"/>
      <c r="U52" s="68"/>
      <c r="V52" s="80"/>
      <c r="W52" s="81"/>
      <c r="X52" s="68"/>
      <c r="Y52" s="68">
        <v>4</v>
      </c>
      <c r="Z52" s="70">
        <v>1</v>
      </c>
      <c r="AA52" s="740" t="s">
        <v>157</v>
      </c>
      <c r="AB52" s="597">
        <f t="shared" si="3"/>
        <v>0</v>
      </c>
      <c r="AC52" s="68">
        <f t="shared" si="4"/>
        <v>4</v>
      </c>
      <c r="AD52" s="74">
        <f t="shared" si="5"/>
        <v>1</v>
      </c>
      <c r="AE52" s="75">
        <f t="shared" si="6"/>
        <v>4</v>
      </c>
      <c r="AF52" s="474" t="s">
        <v>548</v>
      </c>
      <c r="AG52" s="792" t="s">
        <v>852</v>
      </c>
      <c r="AK52" s="3"/>
    </row>
    <row r="53" spans="1:37" ht="15.75" customHeight="1" x14ac:dyDescent="0.25">
      <c r="A53" s="32" t="s">
        <v>1018</v>
      </c>
      <c r="B53" s="30" t="s">
        <v>1</v>
      </c>
      <c r="C53" s="859" t="s">
        <v>850</v>
      </c>
      <c r="D53" s="654"/>
      <c r="E53" s="594"/>
      <c r="F53" s="595"/>
      <c r="G53" s="596"/>
      <c r="H53" s="597"/>
      <c r="I53" s="594">
        <v>8</v>
      </c>
      <c r="J53" s="595">
        <v>2</v>
      </c>
      <c r="K53" s="598" t="s">
        <v>157</v>
      </c>
      <c r="L53" s="594"/>
      <c r="M53" s="594"/>
      <c r="N53" s="595"/>
      <c r="O53" s="609"/>
      <c r="P53" s="723"/>
      <c r="Q53" s="597"/>
      <c r="R53" s="595"/>
      <c r="S53" s="596"/>
      <c r="T53" s="597"/>
      <c r="U53" s="68"/>
      <c r="V53" s="80"/>
      <c r="W53" s="81"/>
      <c r="X53" s="68"/>
      <c r="Y53" s="68"/>
      <c r="Z53" s="70"/>
      <c r="AA53" s="740"/>
      <c r="AB53" s="597">
        <v>0</v>
      </c>
      <c r="AC53" s="68">
        <v>8</v>
      </c>
      <c r="AD53" s="74">
        <v>2</v>
      </c>
      <c r="AE53" s="75">
        <v>8</v>
      </c>
      <c r="AF53" s="474" t="s">
        <v>548</v>
      </c>
      <c r="AG53" s="792" t="s">
        <v>596</v>
      </c>
    </row>
    <row r="54" spans="1:37" ht="15.75" customHeight="1" x14ac:dyDescent="0.25">
      <c r="A54" s="32" t="s">
        <v>131</v>
      </c>
      <c r="B54" s="30" t="s">
        <v>1</v>
      </c>
      <c r="C54" s="683" t="s">
        <v>132</v>
      </c>
      <c r="D54" s="654"/>
      <c r="E54" s="594"/>
      <c r="F54" s="595"/>
      <c r="G54" s="596"/>
      <c r="H54" s="597">
        <v>4</v>
      </c>
      <c r="I54" s="594">
        <v>4</v>
      </c>
      <c r="J54" s="595">
        <v>1</v>
      </c>
      <c r="K54" s="598" t="s">
        <v>155</v>
      </c>
      <c r="L54" s="594"/>
      <c r="M54" s="594"/>
      <c r="N54" s="595"/>
      <c r="O54" s="609"/>
      <c r="P54" s="723"/>
      <c r="Q54" s="597"/>
      <c r="R54" s="595"/>
      <c r="S54" s="596"/>
      <c r="T54" s="597"/>
      <c r="U54" s="68"/>
      <c r="V54" s="80"/>
      <c r="W54" s="81"/>
      <c r="X54" s="68"/>
      <c r="Y54" s="68"/>
      <c r="Z54" s="70"/>
      <c r="AA54" s="740"/>
      <c r="AB54" s="597">
        <f t="shared" si="3"/>
        <v>4</v>
      </c>
      <c r="AC54" s="68">
        <f t="shared" si="4"/>
        <v>4</v>
      </c>
      <c r="AD54" s="74">
        <f t="shared" si="5"/>
        <v>1</v>
      </c>
      <c r="AE54" s="75">
        <f t="shared" si="6"/>
        <v>8</v>
      </c>
      <c r="AF54" s="474" t="s">
        <v>571</v>
      </c>
      <c r="AG54" s="606" t="s">
        <v>601</v>
      </c>
    </row>
    <row r="55" spans="1:37" s="8" customFormat="1" ht="15.75" customHeight="1" x14ac:dyDescent="0.25">
      <c r="A55" s="32" t="s">
        <v>621</v>
      </c>
      <c r="B55" s="30" t="s">
        <v>117</v>
      </c>
      <c r="C55" s="683" t="s">
        <v>196</v>
      </c>
      <c r="D55" s="704">
        <v>6</v>
      </c>
      <c r="E55" s="699"/>
      <c r="F55" s="700">
        <v>1</v>
      </c>
      <c r="G55" s="717" t="s">
        <v>155</v>
      </c>
      <c r="H55" s="691"/>
      <c r="I55" s="699"/>
      <c r="J55" s="701"/>
      <c r="K55" s="702"/>
      <c r="L55" s="699" t="s">
        <v>154</v>
      </c>
      <c r="M55" s="699" t="s">
        <v>154</v>
      </c>
      <c r="N55" s="701"/>
      <c r="O55" s="718"/>
      <c r="P55" s="730" t="s">
        <v>154</v>
      </c>
      <c r="Q55" s="691" t="s">
        <v>154</v>
      </c>
      <c r="R55" s="701"/>
      <c r="S55" s="703"/>
      <c r="T55" s="691" t="s">
        <v>154</v>
      </c>
      <c r="U55" s="178" t="s">
        <v>154</v>
      </c>
      <c r="V55" s="179"/>
      <c r="W55" s="180"/>
      <c r="X55" s="178" t="s">
        <v>154</v>
      </c>
      <c r="Y55" s="178" t="s">
        <v>154</v>
      </c>
      <c r="Z55" s="179"/>
      <c r="AA55" s="743"/>
      <c r="AB55" s="597">
        <f t="shared" si="3"/>
        <v>6</v>
      </c>
      <c r="AC55" s="68">
        <f t="shared" si="4"/>
        <v>0</v>
      </c>
      <c r="AD55" s="74">
        <f t="shared" si="5"/>
        <v>1</v>
      </c>
      <c r="AE55" s="75">
        <f t="shared" si="6"/>
        <v>6</v>
      </c>
      <c r="AF55" s="474" t="s">
        <v>602</v>
      </c>
      <c r="AG55" s="746" t="s">
        <v>603</v>
      </c>
      <c r="AH55" s="747"/>
    </row>
    <row r="56" spans="1:37" s="8" customFormat="1" ht="19.5" customHeight="1" x14ac:dyDescent="0.25">
      <c r="A56" s="32" t="s">
        <v>622</v>
      </c>
      <c r="B56" s="30" t="s">
        <v>117</v>
      </c>
      <c r="C56" s="683" t="s">
        <v>197</v>
      </c>
      <c r="D56" s="704" t="s">
        <v>154</v>
      </c>
      <c r="E56" s="699" t="s">
        <v>154</v>
      </c>
      <c r="F56" s="601"/>
      <c r="G56" s="603"/>
      <c r="H56" s="691"/>
      <c r="I56" s="699"/>
      <c r="J56" s="601"/>
      <c r="K56" s="602"/>
      <c r="L56" s="699" t="s">
        <v>154</v>
      </c>
      <c r="M56" s="699" t="s">
        <v>154</v>
      </c>
      <c r="N56" s="601"/>
      <c r="O56" s="705"/>
      <c r="P56" s="730">
        <v>8</v>
      </c>
      <c r="Q56" s="691">
        <v>4</v>
      </c>
      <c r="R56" s="601">
        <v>2</v>
      </c>
      <c r="S56" s="603" t="s">
        <v>191</v>
      </c>
      <c r="T56" s="691" t="s">
        <v>154</v>
      </c>
      <c r="U56" s="178" t="s">
        <v>154</v>
      </c>
      <c r="V56" s="67"/>
      <c r="W56" s="181"/>
      <c r="X56" s="178" t="s">
        <v>154</v>
      </c>
      <c r="Y56" s="178" t="s">
        <v>154</v>
      </c>
      <c r="Z56" s="67"/>
      <c r="AA56" s="744"/>
      <c r="AB56" s="597">
        <f t="shared" si="3"/>
        <v>8</v>
      </c>
      <c r="AC56" s="68">
        <f t="shared" si="4"/>
        <v>4</v>
      </c>
      <c r="AD56" s="74">
        <f t="shared" si="5"/>
        <v>2</v>
      </c>
      <c r="AE56" s="75">
        <f t="shared" si="6"/>
        <v>12</v>
      </c>
      <c r="AF56" s="474" t="s">
        <v>602</v>
      </c>
      <c r="AG56" s="678" t="s">
        <v>603</v>
      </c>
    </row>
    <row r="57" spans="1:37" s="8" customFormat="1" ht="15.75" customHeight="1" x14ac:dyDescent="0.25">
      <c r="A57" s="538" t="s">
        <v>623</v>
      </c>
      <c r="B57" s="30" t="s">
        <v>117</v>
      </c>
      <c r="C57" s="686" t="s">
        <v>198</v>
      </c>
      <c r="D57" s="704"/>
      <c r="E57" s="699"/>
      <c r="F57" s="601"/>
      <c r="G57" s="603"/>
      <c r="H57" s="691">
        <v>10</v>
      </c>
      <c r="I57" s="699">
        <v>10</v>
      </c>
      <c r="J57" s="607">
        <v>4</v>
      </c>
      <c r="K57" s="602" t="s">
        <v>191</v>
      </c>
      <c r="L57" s="699"/>
      <c r="M57" s="699"/>
      <c r="N57" s="601"/>
      <c r="O57" s="705"/>
      <c r="P57" s="730"/>
      <c r="Q57" s="691"/>
      <c r="R57" s="601"/>
      <c r="S57" s="603"/>
      <c r="T57" s="691"/>
      <c r="U57" s="178"/>
      <c r="V57" s="67"/>
      <c r="W57" s="181"/>
      <c r="X57" s="178"/>
      <c r="Y57" s="178"/>
      <c r="Z57" s="67"/>
      <c r="AA57" s="744"/>
      <c r="AB57" s="597">
        <f t="shared" si="3"/>
        <v>10</v>
      </c>
      <c r="AC57" s="68">
        <f t="shared" si="4"/>
        <v>10</v>
      </c>
      <c r="AD57" s="74">
        <f t="shared" si="5"/>
        <v>4</v>
      </c>
      <c r="AE57" s="75">
        <f t="shared" si="6"/>
        <v>20</v>
      </c>
      <c r="AF57" s="474" t="s">
        <v>602</v>
      </c>
      <c r="AG57" s="866" t="s">
        <v>844</v>
      </c>
    </row>
    <row r="58" spans="1:37" ht="15.75" customHeight="1" x14ac:dyDescent="0.25">
      <c r="A58" s="32" t="s">
        <v>624</v>
      </c>
      <c r="B58" s="30" t="s">
        <v>117</v>
      </c>
      <c r="C58" s="683" t="s">
        <v>199</v>
      </c>
      <c r="D58" s="704" t="s">
        <v>154</v>
      </c>
      <c r="E58" s="699" t="s">
        <v>154</v>
      </c>
      <c r="F58" s="601"/>
      <c r="G58" s="603"/>
      <c r="H58" s="691"/>
      <c r="I58" s="699"/>
      <c r="J58" s="601"/>
      <c r="K58" s="602"/>
      <c r="L58" s="699">
        <v>6</v>
      </c>
      <c r="M58" s="699"/>
      <c r="N58" s="601">
        <v>1</v>
      </c>
      <c r="O58" s="705" t="s">
        <v>192</v>
      </c>
      <c r="P58" s="730"/>
      <c r="Q58" s="691"/>
      <c r="R58" s="601"/>
      <c r="S58" s="603"/>
      <c r="T58" s="691"/>
      <c r="U58" s="178"/>
      <c r="V58" s="67"/>
      <c r="W58" s="181"/>
      <c r="X58" s="178"/>
      <c r="Y58" s="178"/>
      <c r="Z58" s="67"/>
      <c r="AA58" s="744"/>
      <c r="AB58" s="597">
        <f t="shared" si="3"/>
        <v>6</v>
      </c>
      <c r="AC58" s="68">
        <f t="shared" si="4"/>
        <v>0</v>
      </c>
      <c r="AD58" s="74">
        <f t="shared" si="5"/>
        <v>1</v>
      </c>
      <c r="AE58" s="75">
        <f t="shared" si="6"/>
        <v>6</v>
      </c>
      <c r="AF58" s="474" t="s">
        <v>602</v>
      </c>
      <c r="AG58" s="866" t="s">
        <v>844</v>
      </c>
    </row>
    <row r="59" spans="1:37" ht="15.75" customHeight="1" x14ac:dyDescent="0.25">
      <c r="A59" s="32" t="s">
        <v>625</v>
      </c>
      <c r="B59" s="30" t="s">
        <v>117</v>
      </c>
      <c r="C59" s="683" t="s">
        <v>200</v>
      </c>
      <c r="D59" s="704"/>
      <c r="E59" s="699"/>
      <c r="F59" s="601"/>
      <c r="G59" s="603"/>
      <c r="H59" s="691"/>
      <c r="I59" s="699"/>
      <c r="J59" s="601"/>
      <c r="K59" s="602"/>
      <c r="L59" s="699"/>
      <c r="M59" s="699"/>
      <c r="N59" s="601"/>
      <c r="O59" s="705"/>
      <c r="P59" s="730"/>
      <c r="Q59" s="691"/>
      <c r="R59" s="601"/>
      <c r="S59" s="603"/>
      <c r="T59" s="691"/>
      <c r="U59" s="178"/>
      <c r="V59" s="67"/>
      <c r="W59" s="181"/>
      <c r="X59" s="178">
        <v>8</v>
      </c>
      <c r="Y59" s="178">
        <v>4</v>
      </c>
      <c r="Z59" s="67">
        <v>1</v>
      </c>
      <c r="AA59" s="744" t="s">
        <v>201</v>
      </c>
      <c r="AB59" s="597">
        <f t="shared" si="3"/>
        <v>8</v>
      </c>
      <c r="AC59" s="68">
        <f t="shared" si="4"/>
        <v>4</v>
      </c>
      <c r="AD59" s="74">
        <f t="shared" si="5"/>
        <v>1</v>
      </c>
      <c r="AE59" s="75">
        <f t="shared" si="6"/>
        <v>12</v>
      </c>
      <c r="AF59" s="474" t="s">
        <v>602</v>
      </c>
      <c r="AG59" s="866" t="s">
        <v>844</v>
      </c>
    </row>
    <row r="60" spans="1:37" ht="15.75" customHeight="1" x14ac:dyDescent="0.25">
      <c r="A60" s="32" t="s">
        <v>626</v>
      </c>
      <c r="B60" s="30" t="s">
        <v>117</v>
      </c>
      <c r="C60" s="683" t="s">
        <v>202</v>
      </c>
      <c r="D60" s="704" t="s">
        <v>154</v>
      </c>
      <c r="E60" s="699" t="s">
        <v>154</v>
      </c>
      <c r="F60" s="601"/>
      <c r="G60" s="603"/>
      <c r="H60" s="691"/>
      <c r="I60" s="699"/>
      <c r="J60" s="601"/>
      <c r="K60" s="602"/>
      <c r="L60" s="699">
        <v>6</v>
      </c>
      <c r="M60" s="699">
        <v>6</v>
      </c>
      <c r="N60" s="601">
        <v>1</v>
      </c>
      <c r="O60" s="705" t="s">
        <v>191</v>
      </c>
      <c r="P60" s="730"/>
      <c r="Q60" s="691"/>
      <c r="R60" s="601"/>
      <c r="S60" s="603"/>
      <c r="T60" s="691"/>
      <c r="U60" s="178"/>
      <c r="V60" s="67"/>
      <c r="W60" s="181"/>
      <c r="X60" s="178"/>
      <c r="Y60" s="178"/>
      <c r="Z60" s="67"/>
      <c r="AA60" s="744"/>
      <c r="AB60" s="597">
        <f t="shared" si="3"/>
        <v>6</v>
      </c>
      <c r="AC60" s="68">
        <f t="shared" si="4"/>
        <v>6</v>
      </c>
      <c r="AD60" s="74">
        <f t="shared" si="5"/>
        <v>1</v>
      </c>
      <c r="AE60" s="75">
        <f t="shared" si="6"/>
        <v>12</v>
      </c>
      <c r="AF60" s="474" t="s">
        <v>602</v>
      </c>
      <c r="AG60" s="866" t="s">
        <v>603</v>
      </c>
    </row>
    <row r="61" spans="1:37" ht="15.75" customHeight="1" x14ac:dyDescent="0.25">
      <c r="A61" s="32" t="s">
        <v>627</v>
      </c>
      <c r="B61" s="30" t="s">
        <v>117</v>
      </c>
      <c r="C61" s="683" t="s">
        <v>203</v>
      </c>
      <c r="D61" s="704" t="s">
        <v>154</v>
      </c>
      <c r="E61" s="699" t="s">
        <v>154</v>
      </c>
      <c r="F61" s="601"/>
      <c r="G61" s="603"/>
      <c r="H61" s="691" t="s">
        <v>154</v>
      </c>
      <c r="I61" s="699" t="s">
        <v>154</v>
      </c>
      <c r="J61" s="601"/>
      <c r="K61" s="602"/>
      <c r="L61" s="699" t="s">
        <v>154</v>
      </c>
      <c r="M61" s="699" t="s">
        <v>154</v>
      </c>
      <c r="N61" s="601"/>
      <c r="O61" s="705"/>
      <c r="P61" s="730">
        <v>8</v>
      </c>
      <c r="Q61" s="691">
        <v>8</v>
      </c>
      <c r="R61" s="601">
        <v>2</v>
      </c>
      <c r="S61" s="603" t="s">
        <v>191</v>
      </c>
      <c r="T61" s="691"/>
      <c r="U61" s="178"/>
      <c r="V61" s="67"/>
      <c r="W61" s="181"/>
      <c r="X61" s="178"/>
      <c r="Y61" s="178"/>
      <c r="Z61" s="67"/>
      <c r="AA61" s="744"/>
      <c r="AB61" s="597">
        <f t="shared" si="3"/>
        <v>8</v>
      </c>
      <c r="AC61" s="68">
        <f t="shared" si="4"/>
        <v>8</v>
      </c>
      <c r="AD61" s="74">
        <f t="shared" si="5"/>
        <v>2</v>
      </c>
      <c r="AE61" s="75">
        <f t="shared" si="6"/>
        <v>16</v>
      </c>
      <c r="AF61" s="474" t="s">
        <v>602</v>
      </c>
      <c r="AG61" s="866" t="s">
        <v>603</v>
      </c>
    </row>
    <row r="62" spans="1:37" ht="15.75" customHeight="1" x14ac:dyDescent="0.25">
      <c r="A62" s="32" t="s">
        <v>628</v>
      </c>
      <c r="B62" s="30" t="s">
        <v>117</v>
      </c>
      <c r="C62" s="683" t="s">
        <v>204</v>
      </c>
      <c r="D62" s="704"/>
      <c r="E62" s="699"/>
      <c r="F62" s="601"/>
      <c r="G62" s="603"/>
      <c r="H62" s="691"/>
      <c r="I62" s="699"/>
      <c r="J62" s="601"/>
      <c r="K62" s="602"/>
      <c r="L62" s="699"/>
      <c r="M62" s="699"/>
      <c r="N62" s="601"/>
      <c r="O62" s="705"/>
      <c r="P62" s="730"/>
      <c r="Q62" s="691"/>
      <c r="R62" s="601"/>
      <c r="S62" s="603"/>
      <c r="T62" s="691"/>
      <c r="U62" s="178"/>
      <c r="V62" s="67"/>
      <c r="W62" s="181"/>
      <c r="X62" s="178">
        <v>8</v>
      </c>
      <c r="Y62" s="178">
        <v>4</v>
      </c>
      <c r="Z62" s="67">
        <v>1</v>
      </c>
      <c r="AA62" s="744" t="s">
        <v>201</v>
      </c>
      <c r="AB62" s="597">
        <f t="shared" si="3"/>
        <v>8</v>
      </c>
      <c r="AC62" s="68">
        <f t="shared" si="4"/>
        <v>4</v>
      </c>
      <c r="AD62" s="74">
        <f t="shared" si="5"/>
        <v>1</v>
      </c>
      <c r="AE62" s="75">
        <f t="shared" si="6"/>
        <v>12</v>
      </c>
      <c r="AF62" s="474" t="s">
        <v>602</v>
      </c>
      <c r="AG62" s="866" t="s">
        <v>603</v>
      </c>
    </row>
    <row r="63" spans="1:37" ht="15.75" customHeight="1" x14ac:dyDescent="0.25">
      <c r="A63" s="538" t="s">
        <v>629</v>
      </c>
      <c r="B63" s="30" t="s">
        <v>117</v>
      </c>
      <c r="C63" s="686" t="s">
        <v>761</v>
      </c>
      <c r="D63" s="704" t="s">
        <v>154</v>
      </c>
      <c r="E63" s="699" t="s">
        <v>154</v>
      </c>
      <c r="F63" s="601"/>
      <c r="G63" s="603"/>
      <c r="H63" s="691" t="s">
        <v>154</v>
      </c>
      <c r="I63" s="699" t="s">
        <v>154</v>
      </c>
      <c r="J63" s="601"/>
      <c r="K63" s="602"/>
      <c r="L63" s="699" t="s">
        <v>154</v>
      </c>
      <c r="M63" s="699" t="s">
        <v>154</v>
      </c>
      <c r="N63" s="601"/>
      <c r="O63" s="705"/>
      <c r="P63" s="924">
        <v>4</v>
      </c>
      <c r="Q63" s="925">
        <v>12</v>
      </c>
      <c r="R63" s="572">
        <v>2</v>
      </c>
      <c r="S63" s="926" t="s">
        <v>191</v>
      </c>
      <c r="T63" s="691"/>
      <c r="U63" s="178"/>
      <c r="V63" s="67"/>
      <c r="W63" s="181"/>
      <c r="X63" s="178"/>
      <c r="Y63" s="178"/>
      <c r="Z63" s="67"/>
      <c r="AA63" s="744"/>
      <c r="AB63" s="597">
        <f t="shared" si="3"/>
        <v>4</v>
      </c>
      <c r="AC63" s="68">
        <f t="shared" si="4"/>
        <v>12</v>
      </c>
      <c r="AD63" s="74">
        <f t="shared" si="5"/>
        <v>2</v>
      </c>
      <c r="AE63" s="75">
        <f t="shared" si="6"/>
        <v>16</v>
      </c>
      <c r="AF63" s="474" t="s">
        <v>602</v>
      </c>
      <c r="AG63" s="866" t="s">
        <v>569</v>
      </c>
    </row>
    <row r="64" spans="1:37" ht="15.75" customHeight="1" x14ac:dyDescent="0.3">
      <c r="A64" s="579" t="s">
        <v>116</v>
      </c>
      <c r="B64" s="30" t="s">
        <v>117</v>
      </c>
      <c r="C64" s="890" t="s">
        <v>118</v>
      </c>
      <c r="D64" s="654"/>
      <c r="E64" s="594"/>
      <c r="F64" s="891"/>
      <c r="G64" s="892"/>
      <c r="H64" s="922">
        <v>4</v>
      </c>
      <c r="I64" s="923" t="s">
        <v>154</v>
      </c>
      <c r="J64" s="891">
        <v>1</v>
      </c>
      <c r="K64" s="892" t="s">
        <v>155</v>
      </c>
      <c r="L64" s="594" t="s">
        <v>154</v>
      </c>
      <c r="M64" s="594" t="s">
        <v>154</v>
      </c>
      <c r="N64" s="709"/>
      <c r="O64" s="9"/>
      <c r="P64" s="597" t="s">
        <v>154</v>
      </c>
      <c r="Q64" s="594" t="s">
        <v>154</v>
      </c>
      <c r="R64" s="708"/>
      <c r="S64" s="7"/>
      <c r="T64" s="597" t="s">
        <v>154</v>
      </c>
      <c r="U64" s="68" t="s">
        <v>154</v>
      </c>
      <c r="V64" s="6"/>
      <c r="W64" s="16"/>
      <c r="X64" s="205" t="s">
        <v>154</v>
      </c>
      <c r="Y64" s="68" t="s">
        <v>154</v>
      </c>
      <c r="Z64" s="6"/>
      <c r="AA64" s="16"/>
      <c r="AB64" s="73">
        <v>4</v>
      </c>
      <c r="AC64" s="68">
        <v>0</v>
      </c>
      <c r="AD64" s="74">
        <v>1</v>
      </c>
      <c r="AE64" s="68">
        <v>4</v>
      </c>
      <c r="AF64" s="475" t="s">
        <v>568</v>
      </c>
      <c r="AG64" s="475" t="s">
        <v>694</v>
      </c>
    </row>
    <row r="65" spans="1:38" ht="15.75" customHeight="1" x14ac:dyDescent="0.25">
      <c r="A65" s="32" t="s">
        <v>630</v>
      </c>
      <c r="B65" s="30" t="s">
        <v>117</v>
      </c>
      <c r="C65" s="683" t="s">
        <v>205</v>
      </c>
      <c r="D65" s="704" t="s">
        <v>154</v>
      </c>
      <c r="E65" s="699" t="s">
        <v>154</v>
      </c>
      <c r="F65" s="601"/>
      <c r="G65" s="603"/>
      <c r="H65" s="691" t="s">
        <v>154</v>
      </c>
      <c r="I65" s="699" t="s">
        <v>154</v>
      </c>
      <c r="J65" s="601"/>
      <c r="K65" s="602"/>
      <c r="L65" s="699">
        <v>8</v>
      </c>
      <c r="M65" s="699">
        <v>4</v>
      </c>
      <c r="N65" s="601">
        <v>2</v>
      </c>
      <c r="O65" s="705" t="s">
        <v>191</v>
      </c>
      <c r="P65" s="730"/>
      <c r="Q65" s="691"/>
      <c r="R65" s="601"/>
      <c r="S65" s="603"/>
      <c r="T65" s="691"/>
      <c r="U65" s="178"/>
      <c r="V65" s="67"/>
      <c r="W65" s="181"/>
      <c r="X65" s="178"/>
      <c r="Y65" s="178"/>
      <c r="Z65" s="67"/>
      <c r="AA65" s="744"/>
      <c r="AB65" s="597">
        <f t="shared" si="3"/>
        <v>8</v>
      </c>
      <c r="AC65" s="68">
        <f t="shared" si="4"/>
        <v>4</v>
      </c>
      <c r="AD65" s="74">
        <f t="shared" si="5"/>
        <v>2</v>
      </c>
      <c r="AE65" s="75">
        <f t="shared" si="6"/>
        <v>12</v>
      </c>
      <c r="AF65" s="474" t="s">
        <v>602</v>
      </c>
      <c r="AG65" s="866" t="s">
        <v>604</v>
      </c>
    </row>
    <row r="66" spans="1:38" ht="15.75" customHeight="1" x14ac:dyDescent="0.25">
      <c r="A66" s="32" t="s">
        <v>631</v>
      </c>
      <c r="B66" s="30" t="s">
        <v>117</v>
      </c>
      <c r="C66" s="683" t="s">
        <v>206</v>
      </c>
      <c r="D66" s="704" t="s">
        <v>154</v>
      </c>
      <c r="E66" s="699" t="s">
        <v>154</v>
      </c>
      <c r="F66" s="601"/>
      <c r="G66" s="603"/>
      <c r="H66" s="691" t="s">
        <v>154</v>
      </c>
      <c r="I66" s="699" t="s">
        <v>154</v>
      </c>
      <c r="J66" s="601"/>
      <c r="K66" s="602"/>
      <c r="L66" s="699" t="s">
        <v>154</v>
      </c>
      <c r="M66" s="699" t="s">
        <v>154</v>
      </c>
      <c r="N66" s="601"/>
      <c r="O66" s="705"/>
      <c r="P66" s="731"/>
      <c r="Q66" s="719"/>
      <c r="R66" s="669"/>
      <c r="S66" s="674"/>
      <c r="T66" s="719">
        <v>6</v>
      </c>
      <c r="U66" s="885"/>
      <c r="V66" s="886">
        <v>1</v>
      </c>
      <c r="W66" s="887" t="s">
        <v>192</v>
      </c>
      <c r="X66" s="178"/>
      <c r="Y66" s="178"/>
      <c r="Z66" s="67"/>
      <c r="AA66" s="744"/>
      <c r="AB66" s="597">
        <f t="shared" si="3"/>
        <v>6</v>
      </c>
      <c r="AC66" s="68">
        <f t="shared" si="4"/>
        <v>0</v>
      </c>
      <c r="AD66" s="74">
        <f t="shared" si="5"/>
        <v>1</v>
      </c>
      <c r="AE66" s="75">
        <f t="shared" si="6"/>
        <v>6</v>
      </c>
      <c r="AF66" s="474" t="s">
        <v>602</v>
      </c>
      <c r="AG66" s="866" t="s">
        <v>604</v>
      </c>
    </row>
    <row r="67" spans="1:38" ht="15.75" customHeight="1" x14ac:dyDescent="0.25">
      <c r="A67" s="32" t="s">
        <v>632</v>
      </c>
      <c r="B67" s="30" t="s">
        <v>117</v>
      </c>
      <c r="C67" s="683" t="s">
        <v>207</v>
      </c>
      <c r="D67" s="704"/>
      <c r="E67" s="699"/>
      <c r="F67" s="601"/>
      <c r="G67" s="603"/>
      <c r="H67" s="691"/>
      <c r="I67" s="699"/>
      <c r="J67" s="601"/>
      <c r="K67" s="602"/>
      <c r="L67" s="699"/>
      <c r="M67" s="699"/>
      <c r="N67" s="601"/>
      <c r="O67" s="705"/>
      <c r="P67" s="732"/>
      <c r="Q67" s="720"/>
      <c r="R67" s="673"/>
      <c r="S67" s="182"/>
      <c r="T67" s="691"/>
      <c r="U67" s="178"/>
      <c r="V67" s="67"/>
      <c r="W67" s="181"/>
      <c r="X67" s="178">
        <v>10</v>
      </c>
      <c r="Y67" s="178"/>
      <c r="Z67" s="67">
        <v>1</v>
      </c>
      <c r="AA67" s="744" t="s">
        <v>201</v>
      </c>
      <c r="AB67" s="597">
        <f t="shared" si="3"/>
        <v>10</v>
      </c>
      <c r="AC67" s="68">
        <f t="shared" si="4"/>
        <v>0</v>
      </c>
      <c r="AD67" s="74">
        <f t="shared" si="5"/>
        <v>1</v>
      </c>
      <c r="AE67" s="75">
        <f t="shared" si="6"/>
        <v>10</v>
      </c>
      <c r="AF67" s="474" t="s">
        <v>602</v>
      </c>
      <c r="AG67" s="866" t="s">
        <v>604</v>
      </c>
    </row>
    <row r="68" spans="1:38" ht="15.75" customHeight="1" x14ac:dyDescent="0.25">
      <c r="A68" s="32" t="s">
        <v>633</v>
      </c>
      <c r="B68" s="30" t="s">
        <v>117</v>
      </c>
      <c r="C68" s="683" t="s">
        <v>208</v>
      </c>
      <c r="D68" s="704" t="s">
        <v>154</v>
      </c>
      <c r="E68" s="699" t="s">
        <v>154</v>
      </c>
      <c r="F68" s="601"/>
      <c r="G68" s="603"/>
      <c r="H68" s="691" t="s">
        <v>154</v>
      </c>
      <c r="I68" s="699" t="s">
        <v>154</v>
      </c>
      <c r="J68" s="601"/>
      <c r="K68" s="602"/>
      <c r="L68" s="699">
        <v>12</v>
      </c>
      <c r="M68" s="699"/>
      <c r="N68" s="601">
        <v>1</v>
      </c>
      <c r="O68" s="705" t="s">
        <v>155</v>
      </c>
      <c r="P68" s="732"/>
      <c r="Q68" s="720"/>
      <c r="R68" s="706"/>
      <c r="S68" s="183"/>
      <c r="T68" s="691"/>
      <c r="U68" s="178"/>
      <c r="V68" s="67"/>
      <c r="W68" s="181"/>
      <c r="X68" s="178"/>
      <c r="Y68" s="178"/>
      <c r="Z68" s="67"/>
      <c r="AA68" s="744"/>
      <c r="AB68" s="597">
        <f t="shared" si="3"/>
        <v>12</v>
      </c>
      <c r="AC68" s="68">
        <f t="shared" si="4"/>
        <v>0</v>
      </c>
      <c r="AD68" s="74">
        <f t="shared" si="5"/>
        <v>1</v>
      </c>
      <c r="AE68" s="75">
        <f t="shared" si="6"/>
        <v>12</v>
      </c>
      <c r="AF68" s="474" t="s">
        <v>602</v>
      </c>
      <c r="AG68" s="866" t="s">
        <v>845</v>
      </c>
    </row>
    <row r="69" spans="1:38" ht="15.75" customHeight="1" x14ac:dyDescent="0.25">
      <c r="A69" s="32" t="s">
        <v>634</v>
      </c>
      <c r="B69" s="30" t="s">
        <v>117</v>
      </c>
      <c r="C69" s="683" t="s">
        <v>209</v>
      </c>
      <c r="D69" s="704" t="s">
        <v>154</v>
      </c>
      <c r="E69" s="699" t="s">
        <v>154</v>
      </c>
      <c r="F69" s="601"/>
      <c r="G69" s="603"/>
      <c r="H69" s="691" t="s">
        <v>154</v>
      </c>
      <c r="I69" s="699" t="s">
        <v>154</v>
      </c>
      <c r="J69" s="601"/>
      <c r="K69" s="602"/>
      <c r="L69" s="699" t="s">
        <v>154</v>
      </c>
      <c r="M69" s="699" t="s">
        <v>154</v>
      </c>
      <c r="N69" s="601"/>
      <c r="O69" s="705"/>
      <c r="P69" s="732"/>
      <c r="Q69" s="721"/>
      <c r="R69" s="185"/>
      <c r="S69" s="681"/>
      <c r="T69" s="691">
        <v>4</v>
      </c>
      <c r="U69" s="178">
        <v>10</v>
      </c>
      <c r="V69" s="67">
        <v>2</v>
      </c>
      <c r="W69" s="181" t="s">
        <v>191</v>
      </c>
      <c r="X69" s="178"/>
      <c r="Y69" s="178"/>
      <c r="Z69" s="67"/>
      <c r="AA69" s="744"/>
      <c r="AB69" s="597">
        <f t="shared" si="3"/>
        <v>4</v>
      </c>
      <c r="AC69" s="68">
        <f t="shared" si="4"/>
        <v>10</v>
      </c>
      <c r="AD69" s="74">
        <f t="shared" si="5"/>
        <v>2</v>
      </c>
      <c r="AE69" s="75">
        <f t="shared" si="6"/>
        <v>14</v>
      </c>
      <c r="AF69" s="474" t="s">
        <v>602</v>
      </c>
      <c r="AG69" s="866" t="s">
        <v>845</v>
      </c>
    </row>
    <row r="70" spans="1:38" s="8" customFormat="1" ht="15.75" customHeight="1" thickBot="1" x14ac:dyDescent="0.35">
      <c r="A70" s="96"/>
      <c r="B70" s="186"/>
      <c r="C70" s="687" t="s">
        <v>210</v>
      </c>
      <c r="D70" s="707">
        <f>SUM(D13:D69)</f>
        <v>64</v>
      </c>
      <c r="E70" s="188">
        <f>SUM(E13:E69)</f>
        <v>48</v>
      </c>
      <c r="F70" s="188">
        <f>SUM(F64,F19,F18,F17,F16,F15,F14,F13,F12,F55)</f>
        <v>22</v>
      </c>
      <c r="G70" s="189" t="s">
        <v>19</v>
      </c>
      <c r="H70" s="399">
        <f>SUM(H18:H69)</f>
        <v>54</v>
      </c>
      <c r="I70" s="188">
        <f>SUM(I18:I69)</f>
        <v>42</v>
      </c>
      <c r="J70" s="188">
        <f>SUM(J18:J69)</f>
        <v>19</v>
      </c>
      <c r="K70" s="189" t="s">
        <v>19</v>
      </c>
      <c r="L70" s="188">
        <f>SUM(L18:L69)</f>
        <v>98</v>
      </c>
      <c r="M70" s="188">
        <f>SUM(M18:M69)</f>
        <v>26</v>
      </c>
      <c r="N70" s="188">
        <f>SUM(N18:N69)</f>
        <v>22</v>
      </c>
      <c r="O70" s="189" t="s">
        <v>19</v>
      </c>
      <c r="P70" s="466">
        <f>SUM(P18:P69)</f>
        <v>72</v>
      </c>
      <c r="Q70" s="188">
        <f>SUM(Q18:Q69)</f>
        <v>52</v>
      </c>
      <c r="R70" s="188">
        <f>SUM(R18:R69)</f>
        <v>22</v>
      </c>
      <c r="S70" s="189" t="s">
        <v>19</v>
      </c>
      <c r="T70" s="399">
        <f>SUM(T18:T69)</f>
        <v>60</v>
      </c>
      <c r="U70" s="188">
        <f>SUM(U18:U69)</f>
        <v>26</v>
      </c>
      <c r="V70" s="188">
        <f>SUM(V18:V69)</f>
        <v>17</v>
      </c>
      <c r="W70" s="189" t="s">
        <v>19</v>
      </c>
      <c r="X70" s="188">
        <f>SUM(X18:X69)</f>
        <v>42</v>
      </c>
      <c r="Y70" s="188">
        <f>SUM(Y18:Y69)</f>
        <v>50</v>
      </c>
      <c r="Z70" s="188">
        <f>SUM(Z18:Z69)</f>
        <v>13</v>
      </c>
      <c r="AA70" s="745" t="s">
        <v>19</v>
      </c>
      <c r="AB70" s="399">
        <f>SUM(AB12:AB69)</f>
        <v>390</v>
      </c>
      <c r="AC70" s="188">
        <f>SUM(AC12:AC69)</f>
        <v>268</v>
      </c>
      <c r="AD70" s="196">
        <f>SUM(AD12:AD69)</f>
        <v>115</v>
      </c>
      <c r="AE70" s="188">
        <f>SUM(AE12:AE69)</f>
        <v>658</v>
      </c>
      <c r="AF70" s="480"/>
      <c r="AG70" s="480"/>
    </row>
    <row r="71" spans="1:38" s="21" customFormat="1" ht="21.95" customHeight="1" thickBot="1" x14ac:dyDescent="0.35">
      <c r="A71" s="190"/>
      <c r="B71" s="191"/>
      <c r="C71" s="688" t="s">
        <v>211</v>
      </c>
      <c r="D71" s="165">
        <f>D10+D70</f>
        <v>80</v>
      </c>
      <c r="E71" s="165">
        <f>E10+E70</f>
        <v>78</v>
      </c>
      <c r="F71" s="165">
        <f>F10+F70</f>
        <v>30</v>
      </c>
      <c r="G71" s="192" t="s">
        <v>19</v>
      </c>
      <c r="H71" s="165">
        <f>H10+H70</f>
        <v>78</v>
      </c>
      <c r="I71" s="165">
        <f>I10+I70</f>
        <v>62</v>
      </c>
      <c r="J71" s="858">
        <f>J10+J70</f>
        <v>27</v>
      </c>
      <c r="K71" s="192" t="s">
        <v>19</v>
      </c>
      <c r="L71" s="165">
        <f>L10+L70</f>
        <v>126</v>
      </c>
      <c r="M71" s="165">
        <f>M10+M70</f>
        <v>42</v>
      </c>
      <c r="N71" s="165">
        <f>N10+N70</f>
        <v>31</v>
      </c>
      <c r="O71" s="192" t="s">
        <v>19</v>
      </c>
      <c r="P71" s="165">
        <f>P10+P70</f>
        <v>84</v>
      </c>
      <c r="Q71" s="165">
        <f>Q10+Q70</f>
        <v>84</v>
      </c>
      <c r="R71" s="165">
        <f>R10+R70</f>
        <v>31</v>
      </c>
      <c r="S71" s="192" t="s">
        <v>19</v>
      </c>
      <c r="T71" s="166">
        <f>T10+T70</f>
        <v>88</v>
      </c>
      <c r="U71" s="165">
        <f>U10+U70</f>
        <v>50</v>
      </c>
      <c r="V71" s="165">
        <f>V10+V70</f>
        <v>32</v>
      </c>
      <c r="W71" s="192" t="s">
        <v>19</v>
      </c>
      <c r="X71" s="165">
        <f>X10+X70</f>
        <v>76</v>
      </c>
      <c r="Y71" s="165">
        <f>Y10+Y70</f>
        <v>64</v>
      </c>
      <c r="Z71" s="165">
        <f>Z10+Z70</f>
        <v>29</v>
      </c>
      <c r="AA71" s="192" t="s">
        <v>19</v>
      </c>
      <c r="AB71" s="645">
        <f>SUM(AB10,AB70)</f>
        <v>532</v>
      </c>
      <c r="AC71" s="646">
        <f>SUM(AC10,AC70)</f>
        <v>404</v>
      </c>
      <c r="AD71" s="845">
        <f>AD10+AD70</f>
        <v>180</v>
      </c>
      <c r="AE71" s="647">
        <f>AE10+AE70</f>
        <v>936</v>
      </c>
      <c r="AF71" s="480"/>
      <c r="AG71" s="480"/>
    </row>
    <row r="72" spans="1:38" ht="15.75" customHeight="1" x14ac:dyDescent="0.3">
      <c r="A72" s="11" t="s">
        <v>3</v>
      </c>
      <c r="B72" s="12"/>
      <c r="C72" s="13" t="s">
        <v>5</v>
      </c>
      <c r="D72" s="1062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4"/>
      <c r="T72" s="41"/>
      <c r="U72" s="42"/>
      <c r="V72" s="1065"/>
      <c r="W72" s="1066"/>
      <c r="X72" s="1066"/>
      <c r="Y72" s="1066"/>
      <c r="Z72" s="1066"/>
      <c r="AA72" s="1066"/>
      <c r="AB72" s="1066"/>
      <c r="AC72" s="1066"/>
      <c r="AD72" s="1066"/>
      <c r="AE72" s="1066"/>
      <c r="AF72" s="481"/>
      <c r="AG72" s="481"/>
      <c r="AH72" s="231"/>
      <c r="AI72" s="231"/>
      <c r="AJ72" s="231"/>
      <c r="AK72" s="231"/>
      <c r="AL72" s="3"/>
    </row>
    <row r="73" spans="1:38" ht="15.75" customHeight="1" x14ac:dyDescent="0.3">
      <c r="A73" s="28" t="s">
        <v>149</v>
      </c>
      <c r="B73" s="30" t="s">
        <v>1</v>
      </c>
      <c r="C73" s="689" t="s">
        <v>121</v>
      </c>
      <c r="D73" s="654"/>
      <c r="E73" s="594"/>
      <c r="F73" s="708" t="s">
        <v>19</v>
      </c>
      <c r="G73" s="710"/>
      <c r="H73" s="594" t="str">
        <f t="shared" ref="H73:H75" si="8">IF(G73*15=0,"",G73*15)</f>
        <v/>
      </c>
      <c r="I73" s="594"/>
      <c r="J73" s="708" t="s">
        <v>19</v>
      </c>
      <c r="K73" s="7"/>
      <c r="L73" s="594"/>
      <c r="M73" s="594"/>
      <c r="N73" s="711" t="s">
        <v>19</v>
      </c>
      <c r="O73" s="712"/>
      <c r="P73" s="654"/>
      <c r="Q73" s="594"/>
      <c r="R73" s="201" t="s">
        <v>19</v>
      </c>
      <c r="S73" s="204" t="s">
        <v>213</v>
      </c>
      <c r="T73" s="597"/>
      <c r="U73" s="68"/>
      <c r="V73" s="17" t="s">
        <v>19</v>
      </c>
      <c r="W73" s="16"/>
      <c r="X73" s="205"/>
      <c r="Y73" s="68"/>
      <c r="Z73" s="17" t="s">
        <v>19</v>
      </c>
      <c r="AA73" s="16"/>
      <c r="AB73" s="73"/>
      <c r="AC73" s="68"/>
      <c r="AD73" s="74"/>
      <c r="AE73" s="68"/>
      <c r="AF73" s="482"/>
      <c r="AG73" s="482"/>
    </row>
    <row r="74" spans="1:38" ht="15.75" customHeight="1" x14ac:dyDescent="0.3">
      <c r="A74" s="28" t="s">
        <v>122</v>
      </c>
      <c r="B74" s="30" t="s">
        <v>1</v>
      </c>
      <c r="C74" s="682" t="s">
        <v>123</v>
      </c>
      <c r="D74" s="654"/>
      <c r="E74" s="594"/>
      <c r="F74" s="708" t="s">
        <v>19</v>
      </c>
      <c r="G74" s="710"/>
      <c r="H74" s="594" t="str">
        <f t="shared" si="8"/>
        <v/>
      </c>
      <c r="I74" s="594"/>
      <c r="J74" s="708" t="s">
        <v>19</v>
      </c>
      <c r="K74" s="7"/>
      <c r="L74" s="594"/>
      <c r="M74" s="594"/>
      <c r="N74" s="709" t="s">
        <v>19</v>
      </c>
      <c r="O74" s="712"/>
      <c r="P74" s="654"/>
      <c r="Q74" s="594"/>
      <c r="R74" s="708" t="s">
        <v>19</v>
      </c>
      <c r="S74" s="7"/>
      <c r="T74" s="597"/>
      <c r="U74" s="68"/>
      <c r="V74" s="6" t="s">
        <v>19</v>
      </c>
      <c r="W74" s="16"/>
      <c r="X74" s="205"/>
      <c r="Y74" s="68"/>
      <c r="Z74" s="6" t="s">
        <v>19</v>
      </c>
      <c r="AA74" s="9" t="s">
        <v>214</v>
      </c>
      <c r="AB74" s="73"/>
      <c r="AC74" s="68"/>
      <c r="AD74" s="74"/>
      <c r="AE74" s="68"/>
    </row>
    <row r="75" spans="1:38" ht="15.75" customHeight="1" x14ac:dyDescent="0.3">
      <c r="A75" s="32" t="s">
        <v>124</v>
      </c>
      <c r="B75" s="30" t="s">
        <v>1</v>
      </c>
      <c r="C75" s="683" t="s">
        <v>125</v>
      </c>
      <c r="D75" s="654"/>
      <c r="E75" s="594"/>
      <c r="F75" s="708" t="s">
        <v>19</v>
      </c>
      <c r="G75" s="710"/>
      <c r="H75" s="594" t="str">
        <f t="shared" si="8"/>
        <v/>
      </c>
      <c r="I75" s="594"/>
      <c r="J75" s="201" t="s">
        <v>19</v>
      </c>
      <c r="K75" s="204"/>
      <c r="L75" s="594"/>
      <c r="M75" s="594"/>
      <c r="N75" s="711" t="s">
        <v>19</v>
      </c>
      <c r="O75" s="712"/>
      <c r="P75" s="654"/>
      <c r="Q75" s="594"/>
      <c r="R75" s="708" t="s">
        <v>19</v>
      </c>
      <c r="S75" s="7"/>
      <c r="T75" s="597"/>
      <c r="U75" s="68"/>
      <c r="V75" s="17" t="s">
        <v>19</v>
      </c>
      <c r="W75" s="16"/>
      <c r="X75" s="205"/>
      <c r="Y75" s="68"/>
      <c r="Z75" s="17" t="s">
        <v>19</v>
      </c>
      <c r="AA75" s="16" t="s">
        <v>214</v>
      </c>
      <c r="AB75" s="73"/>
      <c r="AC75" s="68"/>
      <c r="AD75" s="74"/>
      <c r="AE75" s="68"/>
    </row>
    <row r="76" spans="1:38" ht="15.75" customHeight="1" thickBot="1" x14ac:dyDescent="0.35">
      <c r="A76" s="40" t="s">
        <v>146</v>
      </c>
      <c r="B76" s="30" t="s">
        <v>1</v>
      </c>
      <c r="C76" s="690" t="s">
        <v>147</v>
      </c>
      <c r="D76" s="713"/>
      <c r="E76" s="714" t="s">
        <v>154</v>
      </c>
      <c r="F76" s="708" t="s">
        <v>19</v>
      </c>
      <c r="G76" s="715"/>
      <c r="H76" s="714" t="s">
        <v>154</v>
      </c>
      <c r="I76" s="714" t="s">
        <v>154</v>
      </c>
      <c r="J76" s="708" t="s">
        <v>19</v>
      </c>
      <c r="K76" s="203"/>
      <c r="L76" s="714" t="s">
        <v>154</v>
      </c>
      <c r="M76" s="714" t="s">
        <v>154</v>
      </c>
      <c r="N76" s="202" t="s">
        <v>19</v>
      </c>
      <c r="O76" s="712"/>
      <c r="P76" s="713" t="s">
        <v>154</v>
      </c>
      <c r="Q76" s="714" t="s">
        <v>154</v>
      </c>
      <c r="R76" s="708" t="s">
        <v>19</v>
      </c>
      <c r="S76" s="203"/>
      <c r="T76" s="692" t="s">
        <v>154</v>
      </c>
      <c r="U76" s="199" t="s">
        <v>154</v>
      </c>
      <c r="V76" s="202" t="s">
        <v>19</v>
      </c>
      <c r="W76" s="210"/>
      <c r="X76" s="206" t="s">
        <v>154</v>
      </c>
      <c r="Y76" s="199" t="s">
        <v>154</v>
      </c>
      <c r="Z76" s="202" t="s">
        <v>19</v>
      </c>
      <c r="AA76" s="211" t="s">
        <v>214</v>
      </c>
      <c r="AB76" s="200"/>
      <c r="AC76" s="121"/>
      <c r="AD76" s="152"/>
      <c r="AE76" s="121"/>
    </row>
    <row r="77" spans="1:38" ht="15.75" customHeight="1" thickBot="1" x14ac:dyDescent="0.35">
      <c r="A77" s="14"/>
      <c r="B77" s="15"/>
      <c r="C77" s="23" t="s">
        <v>15</v>
      </c>
      <c r="D77" s="716">
        <f>SUM(D73:D76)</f>
        <v>0</v>
      </c>
      <c r="E77" s="212">
        <v>0</v>
      </c>
      <c r="F77" s="213">
        <v>0</v>
      </c>
      <c r="G77" s="213" t="str">
        <f>IF(SUM(G73:G76)=0,"",SUM(G73:G76))</f>
        <v/>
      </c>
      <c r="H77" s="214">
        <v>0</v>
      </c>
      <c r="I77" s="215">
        <v>0</v>
      </c>
      <c r="J77" s="216">
        <v>0</v>
      </c>
      <c r="K77" s="217"/>
      <c r="L77" s="213">
        <v>0</v>
      </c>
      <c r="M77" s="213">
        <v>0</v>
      </c>
      <c r="N77" s="213">
        <v>0</v>
      </c>
      <c r="O77" s="216"/>
      <c r="P77" s="218">
        <v>0</v>
      </c>
      <c r="Q77" s="213">
        <v>0</v>
      </c>
      <c r="R77" s="216">
        <v>0</v>
      </c>
      <c r="S77" s="217"/>
      <c r="T77" s="693">
        <v>0</v>
      </c>
      <c r="U77" s="219">
        <v>0</v>
      </c>
      <c r="V77" s="220">
        <v>0</v>
      </c>
      <c r="W77" s="221"/>
      <c r="X77" s="222">
        <v>0</v>
      </c>
      <c r="Y77" s="223">
        <v>0</v>
      </c>
      <c r="Z77" s="224">
        <v>0</v>
      </c>
      <c r="AA77" s="232"/>
      <c r="AB77" s="237">
        <v>4</v>
      </c>
      <c r="AC77" s="238">
        <v>0</v>
      </c>
      <c r="AD77" s="239">
        <v>0</v>
      </c>
      <c r="AE77" s="240"/>
    </row>
    <row r="78" spans="1:38" s="24" customFormat="1" ht="21.75" customHeight="1" thickBot="1" x14ac:dyDescent="0.3">
      <c r="A78" s="25"/>
      <c r="B78" s="26"/>
      <c r="C78" s="27" t="s">
        <v>25</v>
      </c>
      <c r="D78" s="44">
        <f>SUM(D71,D77)</f>
        <v>80</v>
      </c>
      <c r="E78" s="44">
        <f>SUM(E71,E77)</f>
        <v>78</v>
      </c>
      <c r="F78" s="207">
        <f>SUM(F71,F77)</f>
        <v>30</v>
      </c>
      <c r="G78" s="44"/>
      <c r="H78" s="44">
        <f>SUM(H71,H77)</f>
        <v>78</v>
      </c>
      <c r="I78" s="207">
        <f>SUM(I71,I77)</f>
        <v>62</v>
      </c>
      <c r="J78" s="225">
        <f>SUM(J71,J77)</f>
        <v>27</v>
      </c>
      <c r="K78" s="44"/>
      <c r="L78" s="43">
        <f>SUM(L71,L77)</f>
        <v>126</v>
      </c>
      <c r="M78" s="44">
        <f>SUM(M71,M77)</f>
        <v>42</v>
      </c>
      <c r="N78" s="207">
        <f>SUM(N71,N77)</f>
        <v>31</v>
      </c>
      <c r="O78" s="44"/>
      <c r="P78" s="44">
        <f>SUM(P71,P77)</f>
        <v>84</v>
      </c>
      <c r="Q78" s="43">
        <f>SUM(Q71,Q77)</f>
        <v>84</v>
      </c>
      <c r="R78" s="226">
        <f>SUM(R71,R77)</f>
        <v>31</v>
      </c>
      <c r="S78" s="44"/>
      <c r="T78" s="208">
        <f>SUM(T71,T77)</f>
        <v>88</v>
      </c>
      <c r="U78" s="44">
        <f>SUM(U71,U77)</f>
        <v>50</v>
      </c>
      <c r="V78" s="227">
        <f>SUM(V71,V77)</f>
        <v>32</v>
      </c>
      <c r="W78" s="227"/>
      <c r="X78" s="228">
        <f>SUM(X71,X77)</f>
        <v>76</v>
      </c>
      <c r="Y78" s="229">
        <f>SUM(Y71,Y77)</f>
        <v>64</v>
      </c>
      <c r="Z78" s="230">
        <f>SUM(Z71,Z77)</f>
        <v>29</v>
      </c>
      <c r="AA78" s="227"/>
      <c r="AB78" s="233">
        <f>SUM(AB71,AB77)</f>
        <v>536</v>
      </c>
      <c r="AC78" s="234">
        <f>SUM(AC71,AC77)</f>
        <v>404</v>
      </c>
      <c r="AD78" s="235">
        <v>180</v>
      </c>
      <c r="AE78" s="236">
        <f>SUM(AB78,AC78)</f>
        <v>940</v>
      </c>
    </row>
    <row r="79" spans="1:38" ht="7.5" customHeight="1" thickBot="1" x14ac:dyDescent="0.25">
      <c r="A79" s="1051"/>
      <c r="B79" s="1052"/>
      <c r="C79" s="1052"/>
      <c r="D79" s="1052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3"/>
      <c r="W79" s="209"/>
      <c r="X79" s="209"/>
      <c r="Y79" s="209"/>
      <c r="Z79" s="209"/>
    </row>
    <row r="80" spans="1:38" s="3" customFormat="1" ht="15.95" customHeight="1" thickTop="1" thickBot="1" x14ac:dyDescent="0.25">
      <c r="A80" s="1054"/>
      <c r="B80" s="1055"/>
      <c r="C80" s="1055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7"/>
      <c r="U80" s="1058"/>
    </row>
    <row r="81" spans="1:31" s="3" customFormat="1" ht="15.75" customHeight="1" thickTop="1" x14ac:dyDescent="0.25">
      <c r="A81" s="38" t="s">
        <v>143</v>
      </c>
      <c r="B81" s="56" t="s">
        <v>1</v>
      </c>
      <c r="C81" s="539" t="s">
        <v>21</v>
      </c>
      <c r="D81" s="540"/>
      <c r="E81" s="541"/>
      <c r="F81" s="541"/>
      <c r="G81" s="542"/>
      <c r="H81" s="546"/>
      <c r="I81" s="541">
        <v>160</v>
      </c>
      <c r="J81" s="565" t="s">
        <v>19</v>
      </c>
      <c r="K81" s="564" t="s">
        <v>137</v>
      </c>
      <c r="L81" s="540"/>
      <c r="M81" s="541"/>
      <c r="N81" s="541"/>
      <c r="O81" s="542"/>
      <c r="P81" s="540"/>
      <c r="Q81" s="541"/>
      <c r="R81" s="541"/>
      <c r="S81" s="550"/>
      <c r="T81" s="554"/>
      <c r="U81" s="555"/>
      <c r="V81" s="556"/>
      <c r="W81" s="561"/>
      <c r="X81" s="553"/>
      <c r="Y81" s="553"/>
      <c r="Z81" s="553"/>
      <c r="AA81" s="553"/>
    </row>
    <row r="82" spans="1:31" s="3" customFormat="1" ht="15.75" customHeight="1" x14ac:dyDescent="0.3">
      <c r="A82" s="842" t="s">
        <v>144</v>
      </c>
      <c r="B82" s="861" t="s">
        <v>1</v>
      </c>
      <c r="C82" s="862" t="s">
        <v>22</v>
      </c>
      <c r="D82" s="543"/>
      <c r="E82" s="37"/>
      <c r="F82" s="37"/>
      <c r="G82" s="131"/>
      <c r="H82" s="547"/>
      <c r="I82" s="22"/>
      <c r="J82" s="37"/>
      <c r="K82" s="548"/>
      <c r="L82" s="543"/>
      <c r="M82" s="37"/>
      <c r="N82" s="37"/>
      <c r="O82" s="131"/>
      <c r="P82" s="547"/>
      <c r="Q82" s="22">
        <v>160</v>
      </c>
      <c r="R82" s="37" t="s">
        <v>19</v>
      </c>
      <c r="S82" s="18" t="s">
        <v>137</v>
      </c>
      <c r="T82" s="557"/>
      <c r="U82" s="552"/>
      <c r="V82" s="553"/>
      <c r="W82" s="562"/>
      <c r="X82" s="553"/>
      <c r="Y82" s="553"/>
      <c r="Z82" s="553"/>
      <c r="AA82" s="553"/>
    </row>
    <row r="83" spans="1:31" s="3" customFormat="1" ht="17.25" thickBot="1" x14ac:dyDescent="0.35">
      <c r="A83" s="863" t="s">
        <v>145</v>
      </c>
      <c r="B83" s="864" t="s">
        <v>1</v>
      </c>
      <c r="C83" s="865" t="s">
        <v>115</v>
      </c>
      <c r="D83" s="544"/>
      <c r="E83" s="545"/>
      <c r="F83" s="545"/>
      <c r="G83" s="210"/>
      <c r="H83" s="549"/>
      <c r="I83" s="202"/>
      <c r="J83" s="545"/>
      <c r="K83" s="203"/>
      <c r="L83" s="544"/>
      <c r="M83" s="545"/>
      <c r="N83" s="545"/>
      <c r="O83" s="210"/>
      <c r="P83" s="549"/>
      <c r="Q83" s="202"/>
      <c r="R83" s="545"/>
      <c r="S83" s="551"/>
      <c r="T83" s="558"/>
      <c r="U83" s="559"/>
      <c r="V83" s="560"/>
      <c r="W83" s="563"/>
      <c r="X83" s="553"/>
      <c r="Y83" s="566">
        <v>80</v>
      </c>
      <c r="Z83" s="566" t="s">
        <v>19</v>
      </c>
      <c r="AA83" s="566" t="s">
        <v>137</v>
      </c>
    </row>
    <row r="84" spans="1:31" s="3" customFormat="1" ht="15.75" customHeight="1" thickTop="1" thickBot="1" x14ac:dyDescent="0.25">
      <c r="A84" s="1008"/>
      <c r="B84" s="1009"/>
      <c r="C84" s="1009"/>
      <c r="D84" s="1059"/>
      <c r="E84" s="1059"/>
      <c r="F84" s="1059"/>
      <c r="G84" s="1059"/>
      <c r="H84" s="1059"/>
      <c r="I84" s="1059"/>
      <c r="J84" s="1059"/>
      <c r="K84" s="1059"/>
      <c r="L84" s="1059"/>
      <c r="M84" s="1059"/>
      <c r="N84" s="1059"/>
      <c r="O84" s="1059"/>
      <c r="P84" s="1059"/>
      <c r="Q84" s="1059"/>
      <c r="R84" s="1059"/>
      <c r="S84" s="1059"/>
      <c r="T84" s="1060"/>
      <c r="U84" s="1061"/>
    </row>
    <row r="85" spans="1:31" s="3" customFormat="1" ht="15.75" customHeight="1" thickBot="1" x14ac:dyDescent="0.25">
      <c r="A85" s="1003" t="s">
        <v>20</v>
      </c>
      <c r="B85" s="1004"/>
      <c r="C85" s="1004"/>
      <c r="D85" s="1004"/>
      <c r="E85" s="1004"/>
      <c r="F85" s="1004"/>
      <c r="G85" s="1004"/>
      <c r="H85" s="1004"/>
      <c r="I85" s="1004"/>
      <c r="J85" s="1004"/>
      <c r="K85" s="1004"/>
      <c r="L85" s="1004"/>
      <c r="M85" s="1004"/>
      <c r="N85" s="1004"/>
      <c r="O85" s="1004"/>
      <c r="P85" s="1004"/>
      <c r="Q85" s="1004"/>
      <c r="R85" s="1004"/>
      <c r="S85" s="1004"/>
      <c r="T85" s="1004"/>
      <c r="U85" s="1004"/>
      <c r="V85" s="1004"/>
      <c r="W85" s="1004"/>
      <c r="X85" s="1004"/>
      <c r="Y85" s="1004"/>
      <c r="Z85" s="1004"/>
      <c r="AA85" s="1004"/>
      <c r="AB85" s="268"/>
      <c r="AC85" s="268"/>
      <c r="AD85" s="268"/>
      <c r="AE85" s="269"/>
    </row>
    <row r="86" spans="1:31" s="3" customFormat="1" ht="15.75" customHeight="1" x14ac:dyDescent="0.3">
      <c r="A86" s="258"/>
      <c r="B86" s="259"/>
      <c r="C86" s="260" t="s">
        <v>16</v>
      </c>
      <c r="D86" s="1001"/>
      <c r="E86" s="1002"/>
      <c r="F86" s="1002"/>
      <c r="G86" s="261">
        <v>2</v>
      </c>
      <c r="H86" s="1001" t="str">
        <f>IF(COUNTIF(I19:I83,"A")=0,"",COUNTIF(I19:I83,"A"))</f>
        <v/>
      </c>
      <c r="I86" s="1002"/>
      <c r="J86" s="1002"/>
      <c r="K86" s="261"/>
      <c r="L86" s="1001"/>
      <c r="M86" s="1002"/>
      <c r="N86" s="1002"/>
      <c r="O86" s="261" t="str">
        <f>IF(COUNTIF(O19:O83,"A")=0,"",COUNTIF(O19:O83,"A"))</f>
        <v/>
      </c>
      <c r="P86" s="1001"/>
      <c r="Q86" s="1002"/>
      <c r="R86" s="1002"/>
      <c r="S86" s="261"/>
      <c r="T86" s="1001" t="str">
        <f>IF(COUNTIF(U19:U83,"A")=0,"",COUNTIF(U19:U83,"A"))</f>
        <v/>
      </c>
      <c r="U86" s="1002"/>
      <c r="V86" s="1002"/>
      <c r="W86" s="261"/>
      <c r="X86" s="262"/>
      <c r="Y86" s="263"/>
      <c r="Z86" s="264"/>
      <c r="AA86" s="266">
        <f>IF(COUNTIF(AA19:AA83,"A")=0,"",COUNTIF(AA19:AA83,"A"))</f>
        <v>1</v>
      </c>
      <c r="AB86" s="999"/>
      <c r="AC86" s="1000"/>
      <c r="AD86" s="1000"/>
      <c r="AE86" s="248">
        <f>SUM(G86,K86,O86,S86,W86,AA86)</f>
        <v>3</v>
      </c>
    </row>
    <row r="87" spans="1:31" s="3" customFormat="1" ht="15.75" customHeight="1" x14ac:dyDescent="0.3">
      <c r="A87" s="241"/>
      <c r="B87" s="60"/>
      <c r="C87" s="246" t="s">
        <v>17</v>
      </c>
      <c r="D87" s="995"/>
      <c r="E87" s="996"/>
      <c r="F87" s="996"/>
      <c r="G87" s="249"/>
      <c r="H87" s="995" t="str">
        <f>IF(COUNTIF(I19:I83,"B")=0,"",COUNTIF(I19:I83,"B"))</f>
        <v/>
      </c>
      <c r="I87" s="996"/>
      <c r="J87" s="996"/>
      <c r="K87" s="249"/>
      <c r="L87" s="995"/>
      <c r="M87" s="996"/>
      <c r="N87" s="996"/>
      <c r="O87" s="249">
        <v>1</v>
      </c>
      <c r="P87" s="995"/>
      <c r="Q87" s="996"/>
      <c r="R87" s="996"/>
      <c r="S87" s="249"/>
      <c r="T87" s="995" t="str">
        <f>IF(COUNTIF(U19:U83,"B")=0,"",COUNTIF(U19:U83,"B"))</f>
        <v/>
      </c>
      <c r="U87" s="996"/>
      <c r="V87" s="996"/>
      <c r="W87" s="249"/>
      <c r="X87" s="252"/>
      <c r="Y87" s="140"/>
      <c r="Z87" s="74"/>
      <c r="AA87" s="139"/>
      <c r="AB87" s="995"/>
      <c r="AC87" s="996"/>
      <c r="AD87" s="996"/>
      <c r="AE87" s="249">
        <f t="shared" ref="AE87:AE98" si="9">SUM(G87,K87,O87,S87,W87,AA87)</f>
        <v>1</v>
      </c>
    </row>
    <row r="88" spans="1:31" s="3" customFormat="1" ht="15.75" customHeight="1" x14ac:dyDescent="0.3">
      <c r="A88" s="241"/>
      <c r="B88" s="60"/>
      <c r="C88" s="246" t="s">
        <v>177</v>
      </c>
      <c r="D88" s="995"/>
      <c r="E88" s="996"/>
      <c r="F88" s="996"/>
      <c r="G88" s="249">
        <v>5</v>
      </c>
      <c r="H88" s="995" t="str">
        <f>IF(COUNTIF(I14:I83,"ÉÉ")=0,"",COUNTIF(I14:I83,"ÉÉ"))</f>
        <v/>
      </c>
      <c r="I88" s="996"/>
      <c r="J88" s="996"/>
      <c r="K88" s="249">
        <v>1</v>
      </c>
      <c r="L88" s="995"/>
      <c r="M88" s="996"/>
      <c r="N88" s="996"/>
      <c r="O88" s="249">
        <v>1</v>
      </c>
      <c r="P88" s="995"/>
      <c r="Q88" s="996"/>
      <c r="R88" s="996"/>
      <c r="S88" s="249"/>
      <c r="T88" s="995" t="str">
        <f>IF(COUNTIF(U19:U83,"ÉÉ")=0,"",COUNTIF(U19:U83,"ÉÉ"))</f>
        <v/>
      </c>
      <c r="U88" s="996"/>
      <c r="V88" s="996"/>
      <c r="W88" s="249"/>
      <c r="X88" s="252"/>
      <c r="Y88" s="140"/>
      <c r="Z88" s="74"/>
      <c r="AA88" s="139" t="str">
        <f>IF(COUNTIF(AA19:AA83,"ÉÉ")=0,"",COUNTIF(AA19:AA83,"ÉÉ"))</f>
        <v/>
      </c>
      <c r="AB88" s="995"/>
      <c r="AC88" s="996"/>
      <c r="AD88" s="996"/>
      <c r="AE88" s="249">
        <f t="shared" si="9"/>
        <v>7</v>
      </c>
    </row>
    <row r="89" spans="1:31" s="3" customFormat="1" ht="15.75" customHeight="1" x14ac:dyDescent="0.3">
      <c r="A89" s="241"/>
      <c r="B89" s="60"/>
      <c r="C89" s="246" t="s">
        <v>178</v>
      </c>
      <c r="D89" s="997"/>
      <c r="E89" s="998"/>
      <c r="F89" s="998"/>
      <c r="G89" s="250"/>
      <c r="H89" s="995" t="str">
        <f>IF(COUNTIF(I14:I83,"ÉÉ(Z)")=0,"",COUNTIF(I14:I83,"ÉÉ(Z)"))</f>
        <v/>
      </c>
      <c r="I89" s="996"/>
      <c r="J89" s="996"/>
      <c r="K89" s="250"/>
      <c r="L89" s="997"/>
      <c r="M89" s="998"/>
      <c r="N89" s="998"/>
      <c r="O89" s="249">
        <f>IF(COUNTIF(O19:O83,"ÉÉ(Z)")=0,"",COUNTIF(O19:O83,"ÉÉ(Z)"))</f>
        <v>1</v>
      </c>
      <c r="P89" s="997"/>
      <c r="Q89" s="998"/>
      <c r="R89" s="998"/>
      <c r="S89" s="265">
        <v>1</v>
      </c>
      <c r="T89" s="995" t="str">
        <f>IF(COUNTIF(U19:U83,"ÉÉ(Z)")=0,"",COUNTIF(U19:U83,"ÉÉ(Z)"))</f>
        <v/>
      </c>
      <c r="U89" s="996"/>
      <c r="V89" s="996"/>
      <c r="W89" s="250"/>
      <c r="X89" s="253"/>
      <c r="Y89" s="146"/>
      <c r="Z89" s="147"/>
      <c r="AA89" s="139">
        <f>IF(COUNTIF(AA19:AA83,"ÉÉ(Z)")=0,"",COUNTIF(AA19:AA83,"ÉÉ(Z)"))</f>
        <v>1</v>
      </c>
      <c r="AB89" s="997"/>
      <c r="AC89" s="998"/>
      <c r="AD89" s="998"/>
      <c r="AE89" s="265">
        <f t="shared" si="9"/>
        <v>3</v>
      </c>
    </row>
    <row r="90" spans="1:31" s="3" customFormat="1" ht="15.75" customHeight="1" x14ac:dyDescent="0.3">
      <c r="A90" s="241"/>
      <c r="B90" s="60"/>
      <c r="C90" s="246" t="s">
        <v>179</v>
      </c>
      <c r="D90" s="995"/>
      <c r="E90" s="996"/>
      <c r="F90" s="996"/>
      <c r="G90" s="249">
        <v>3</v>
      </c>
      <c r="H90" s="995" t="str">
        <f>IF(COUNTIF(I14:I83,"GYJ")=0,"",COUNTIF(I14:I83,"GYJ"))</f>
        <v/>
      </c>
      <c r="I90" s="996"/>
      <c r="J90" s="996"/>
      <c r="K90" s="249">
        <v>3</v>
      </c>
      <c r="L90" s="995"/>
      <c r="M90" s="996"/>
      <c r="N90" s="996"/>
      <c r="O90" s="249">
        <f>IF(COUNTIF(O19:O83,"GYJ")=0,"",COUNTIF(O19:O83,"GYJ"))</f>
        <v>2</v>
      </c>
      <c r="P90" s="995"/>
      <c r="Q90" s="996"/>
      <c r="R90" s="996"/>
      <c r="S90" s="249">
        <v>3</v>
      </c>
      <c r="T90" s="995" t="str">
        <f>IF(COUNTIF(U19:U83,"GYJ")=0,"",COUNTIF(U19:U83,"GYJ"))</f>
        <v/>
      </c>
      <c r="U90" s="996"/>
      <c r="V90" s="996"/>
      <c r="W90" s="249">
        <v>2</v>
      </c>
      <c r="X90" s="252"/>
      <c r="Y90" s="140"/>
      <c r="Z90" s="74"/>
      <c r="AA90" s="139">
        <v>3</v>
      </c>
      <c r="AB90" s="995"/>
      <c r="AC90" s="996"/>
      <c r="AD90" s="996"/>
      <c r="AE90" s="249">
        <f t="shared" si="9"/>
        <v>16</v>
      </c>
    </row>
    <row r="91" spans="1:31" s="3" customFormat="1" ht="15.75" customHeight="1" x14ac:dyDescent="0.25">
      <c r="A91" s="241"/>
      <c r="B91" s="242"/>
      <c r="C91" s="246" t="s">
        <v>180</v>
      </c>
      <c r="D91" s="995"/>
      <c r="E91" s="996"/>
      <c r="F91" s="996"/>
      <c r="G91" s="249"/>
      <c r="H91" s="995" t="str">
        <f>IF(COUNTIF(I19:I83,"GYJ(Z)")=0,"",COUNTIF(I19:I83,"GYJ(Z)"))</f>
        <v/>
      </c>
      <c r="I91" s="996"/>
      <c r="J91" s="996"/>
      <c r="K91" s="249"/>
      <c r="L91" s="995"/>
      <c r="M91" s="996"/>
      <c r="N91" s="996"/>
      <c r="O91" s="249" t="str">
        <f>IF(COUNTIF(O19:O83,"GYJ(Z)")=0,"",COUNTIF(O19:O83,"GYJ(Z)"))</f>
        <v/>
      </c>
      <c r="P91" s="995"/>
      <c r="Q91" s="996"/>
      <c r="R91" s="996"/>
      <c r="S91" s="249"/>
      <c r="T91" s="995" t="str">
        <f>IF(COUNTIF(U19:U83,"GYJ(Z)")=0,"",COUNTIF(U19:U83,"GYJ(Z)"))</f>
        <v/>
      </c>
      <c r="U91" s="996"/>
      <c r="V91" s="996"/>
      <c r="W91" s="249"/>
      <c r="X91" s="252"/>
      <c r="Y91" s="140"/>
      <c r="Z91" s="74"/>
      <c r="AA91" s="139" t="str">
        <f>IF(COUNTIF(AA19:AA83,"GYJ(Z)")=0,"",COUNTIF(AA19:AA83,"GYJ(Z)"))</f>
        <v/>
      </c>
      <c r="AB91" s="995"/>
      <c r="AC91" s="996"/>
      <c r="AD91" s="996"/>
      <c r="AE91" s="249">
        <f t="shared" si="9"/>
        <v>0</v>
      </c>
    </row>
    <row r="92" spans="1:31" s="3" customFormat="1" ht="15.75" customHeight="1" x14ac:dyDescent="0.3">
      <c r="A92" s="241"/>
      <c r="B92" s="60"/>
      <c r="C92" s="145" t="s">
        <v>138</v>
      </c>
      <c r="D92" s="995"/>
      <c r="E92" s="996"/>
      <c r="F92" s="996"/>
      <c r="G92" s="249"/>
      <c r="H92" s="995" t="str">
        <f>IF(COUNTIF(I19:I83,"K")=0,"",COUNTIF(I19:I83,"K"))</f>
        <v/>
      </c>
      <c r="I92" s="996"/>
      <c r="J92" s="996"/>
      <c r="K92" s="249"/>
      <c r="L92" s="995"/>
      <c r="M92" s="996"/>
      <c r="N92" s="996"/>
      <c r="O92" s="249">
        <f>IF(COUNTIF(O19:O83,"K")=0,"",COUNTIF(O19:O83,"K"))</f>
        <v>1</v>
      </c>
      <c r="P92" s="995"/>
      <c r="Q92" s="996"/>
      <c r="R92" s="996"/>
      <c r="S92" s="249">
        <v>1</v>
      </c>
      <c r="T92" s="995" t="str">
        <f>IF(COUNTIF(U19:U83,"K")=0,"",COUNTIF(U19:U83,"K"))</f>
        <v/>
      </c>
      <c r="U92" s="996"/>
      <c r="V92" s="996"/>
      <c r="W92" s="249">
        <v>2</v>
      </c>
      <c r="X92" s="252"/>
      <c r="Y92" s="140"/>
      <c r="Z92" s="74"/>
      <c r="AA92" s="139" t="str">
        <f>IF(COUNTIF(AA19:AA83,"K")=0,"",COUNTIF(AA19:AA83,"K"))</f>
        <v/>
      </c>
      <c r="AB92" s="995"/>
      <c r="AC92" s="996"/>
      <c r="AD92" s="996"/>
      <c r="AE92" s="249">
        <f t="shared" si="9"/>
        <v>4</v>
      </c>
    </row>
    <row r="93" spans="1:31" s="3" customFormat="1" ht="15.75" customHeight="1" x14ac:dyDescent="0.3">
      <c r="A93" s="241"/>
      <c r="B93" s="60"/>
      <c r="C93" s="145" t="s">
        <v>139</v>
      </c>
      <c r="D93" s="995"/>
      <c r="E93" s="996"/>
      <c r="F93" s="996"/>
      <c r="G93" s="249"/>
      <c r="H93" s="995" t="str">
        <f>IF(COUNTIF(I19:I83,"K(Z)")=0,"",COUNTIF(I19:I83,"K(Z)"))</f>
        <v/>
      </c>
      <c r="I93" s="996"/>
      <c r="J93" s="996"/>
      <c r="K93" s="249">
        <v>3</v>
      </c>
      <c r="L93" s="995"/>
      <c r="M93" s="996"/>
      <c r="N93" s="996"/>
      <c r="O93" s="249">
        <f>IF(COUNTIF(O19:O83,"K(Z)")=0,"",COUNTIF(O19:O83,"K(Z)"))</f>
        <v>5</v>
      </c>
      <c r="P93" s="995"/>
      <c r="Q93" s="996"/>
      <c r="R93" s="996"/>
      <c r="S93" s="249">
        <v>4</v>
      </c>
      <c r="T93" s="995" t="str">
        <f>IF(COUNTIF(U19:U83,"K(Z)")=0,"",COUNTIF(U19:U83,"K(Z)"))</f>
        <v/>
      </c>
      <c r="U93" s="996"/>
      <c r="V93" s="996"/>
      <c r="W93" s="249">
        <v>4</v>
      </c>
      <c r="X93" s="252"/>
      <c r="Y93" s="140"/>
      <c r="Z93" s="74"/>
      <c r="AA93" s="139">
        <f>IF(COUNTIF(AA19:AA83,"K(Z)")=0,"",COUNTIF(AA19:AA83,"K(Z)"))</f>
        <v>1</v>
      </c>
      <c r="AB93" s="995"/>
      <c r="AC93" s="996"/>
      <c r="AD93" s="996"/>
      <c r="AE93" s="249">
        <f t="shared" si="9"/>
        <v>17</v>
      </c>
    </row>
    <row r="94" spans="1:31" s="3" customFormat="1" ht="15.75" customHeight="1" x14ac:dyDescent="0.3">
      <c r="A94" s="241"/>
      <c r="B94" s="60"/>
      <c r="C94" s="246" t="s">
        <v>18</v>
      </c>
      <c r="D94" s="995"/>
      <c r="E94" s="996"/>
      <c r="F94" s="996"/>
      <c r="G94" s="249"/>
      <c r="H94" s="995" t="str">
        <f>IF(COUNTIF(I19:I83,"AV")=0,"",COUNTIF(I19:I83,"AV"))</f>
        <v/>
      </c>
      <c r="I94" s="996"/>
      <c r="J94" s="996"/>
      <c r="K94" s="249"/>
      <c r="L94" s="995"/>
      <c r="M94" s="996"/>
      <c r="N94" s="996"/>
      <c r="O94" s="249" t="str">
        <f>IF(COUNTIF(O19:O83,"AV")=0,"",COUNTIF(O19:O83,"AV"))</f>
        <v/>
      </c>
      <c r="P94" s="995"/>
      <c r="Q94" s="996"/>
      <c r="R94" s="996"/>
      <c r="S94" s="249"/>
      <c r="T94" s="995" t="str">
        <f>IF(COUNTIF(U19:U83,"AV")=0,"",COUNTIF(U19:U83,"AV"))</f>
        <v/>
      </c>
      <c r="U94" s="996"/>
      <c r="V94" s="996"/>
      <c r="W94" s="249"/>
      <c r="X94" s="252"/>
      <c r="Y94" s="140"/>
      <c r="Z94" s="74"/>
      <c r="AA94" s="139" t="str">
        <f>IF(COUNTIF(AA19:AA83,"AV")=0,"",COUNTIF(AA19:AA83,"AV"))</f>
        <v/>
      </c>
      <c r="AB94" s="995"/>
      <c r="AC94" s="996"/>
      <c r="AD94" s="996"/>
      <c r="AE94" s="249">
        <f t="shared" si="9"/>
        <v>0</v>
      </c>
    </row>
    <row r="95" spans="1:31" s="3" customFormat="1" ht="15.75" customHeight="1" x14ac:dyDescent="0.3">
      <c r="A95" s="241"/>
      <c r="B95" s="60"/>
      <c r="C95" s="246" t="s">
        <v>181</v>
      </c>
      <c r="D95" s="995"/>
      <c r="E95" s="996"/>
      <c r="F95" s="996"/>
      <c r="G95" s="249"/>
      <c r="H95" s="995" t="str">
        <f>IF(COUNTIF(I19:I83,"KV")=0,"",COUNTIF(I19:I83,"KV"))</f>
        <v/>
      </c>
      <c r="I95" s="996"/>
      <c r="J95" s="996"/>
      <c r="K95" s="249"/>
      <c r="L95" s="995"/>
      <c r="M95" s="996"/>
      <c r="N95" s="996"/>
      <c r="O95" s="249" t="str">
        <f>IF(COUNTIF(O19:O83,"KV")=0,"",COUNTIF(O19:O83,"KV"))</f>
        <v/>
      </c>
      <c r="P95" s="995"/>
      <c r="Q95" s="996"/>
      <c r="R95" s="996"/>
      <c r="S95" s="249"/>
      <c r="T95" s="995" t="str">
        <f>IF(COUNTIF(U19:U83,"KV")=0,"",COUNTIF(U19:U83,"KV"))</f>
        <v/>
      </c>
      <c r="U95" s="996"/>
      <c r="V95" s="996"/>
      <c r="W95" s="249"/>
      <c r="X95" s="252"/>
      <c r="Y95" s="140"/>
      <c r="Z95" s="74"/>
      <c r="AA95" s="139" t="str">
        <f>IF(COUNTIF(AA19:AA83,"KV")=0,"",COUNTIF(AA19:AA83,"KV"))</f>
        <v/>
      </c>
      <c r="AB95" s="995"/>
      <c r="AC95" s="996"/>
      <c r="AD95" s="996"/>
      <c r="AE95" s="249">
        <f t="shared" si="9"/>
        <v>0</v>
      </c>
    </row>
    <row r="96" spans="1:31" s="3" customFormat="1" ht="15.75" customHeight="1" x14ac:dyDescent="0.3">
      <c r="A96" s="241"/>
      <c r="B96" s="60"/>
      <c r="C96" s="246" t="s">
        <v>182</v>
      </c>
      <c r="D96" s="995"/>
      <c r="E96" s="996"/>
      <c r="F96" s="996"/>
      <c r="G96" s="249"/>
      <c r="H96" s="995" t="str">
        <f>IF(COUNTIF(I19:I83,"SZG")=0,"",COUNTIF(I19:I83,"SZG"))</f>
        <v/>
      </c>
      <c r="I96" s="996"/>
      <c r="J96" s="996"/>
      <c r="K96" s="249"/>
      <c r="L96" s="995"/>
      <c r="M96" s="996"/>
      <c r="N96" s="996"/>
      <c r="O96" s="249" t="str">
        <f>IF(COUNTIF(O19:O83,"SZG")=0,"",COUNTIF(O19:O83,"SZG"))</f>
        <v/>
      </c>
      <c r="P96" s="995"/>
      <c r="Q96" s="996"/>
      <c r="R96" s="996"/>
      <c r="S96" s="249">
        <v>1</v>
      </c>
      <c r="T96" s="995" t="str">
        <f>IF(COUNTIF(U19:U83,"SZG")=0,"",COUNTIF(U19:U83,"SZG"))</f>
        <v/>
      </c>
      <c r="U96" s="996"/>
      <c r="V96" s="996"/>
      <c r="W96" s="249"/>
      <c r="X96" s="254"/>
      <c r="Y96" s="151"/>
      <c r="Z96" s="152"/>
      <c r="AA96" s="139" t="str">
        <f>IF(COUNTIF(AA19:AA83,"SZG")=0,"",COUNTIF(AA19:AA83,"SZG"))</f>
        <v/>
      </c>
      <c r="AB96" s="995"/>
      <c r="AC96" s="996"/>
      <c r="AD96" s="996"/>
      <c r="AE96" s="249">
        <f t="shared" si="9"/>
        <v>1</v>
      </c>
    </row>
    <row r="97" spans="1:31" s="3" customFormat="1" ht="15.75" customHeight="1" x14ac:dyDescent="0.3">
      <c r="A97" s="241"/>
      <c r="B97" s="60"/>
      <c r="C97" s="246" t="s">
        <v>183</v>
      </c>
      <c r="D97" s="995"/>
      <c r="E97" s="996"/>
      <c r="F97" s="996"/>
      <c r="G97" s="249"/>
      <c r="H97" s="995" t="str">
        <f>IF(COUNTIF(I19:I83,"ZV")=0,"",COUNTIF(I19:I83,"ZV"))</f>
        <v/>
      </c>
      <c r="I97" s="996"/>
      <c r="J97" s="996"/>
      <c r="K97" s="249"/>
      <c r="L97" s="995"/>
      <c r="M97" s="996"/>
      <c r="N97" s="996"/>
      <c r="O97" s="249" t="str">
        <f>IF(COUNTIF(O19:O83,"ZV")=0,"",COUNTIF(O19:O83,"ZV"))</f>
        <v/>
      </c>
      <c r="P97" s="995"/>
      <c r="Q97" s="996"/>
      <c r="R97" s="996"/>
      <c r="S97" s="249"/>
      <c r="T97" s="995" t="str">
        <f>IF(COUNTIF(U19:U83,"ZV")=0,"",COUNTIF(U19:U83,"ZV"))</f>
        <v/>
      </c>
      <c r="U97" s="996"/>
      <c r="V97" s="996"/>
      <c r="W97" s="249"/>
      <c r="X97" s="254"/>
      <c r="Y97" s="151"/>
      <c r="Z97" s="152"/>
      <c r="AA97" s="139">
        <f>IF(COUNTIF(AA19:AA83,"ZV")=0,"",COUNTIF(AA19:AA83,"ZV"))</f>
        <v>3</v>
      </c>
      <c r="AB97" s="995"/>
      <c r="AC97" s="996"/>
      <c r="AD97" s="996"/>
      <c r="AE97" s="249">
        <f t="shared" si="9"/>
        <v>3</v>
      </c>
    </row>
    <row r="98" spans="1:31" s="3" customFormat="1" ht="15.75" customHeight="1" thickBot="1" x14ac:dyDescent="0.35">
      <c r="A98" s="153"/>
      <c r="B98" s="154"/>
      <c r="C98" s="247" t="s">
        <v>23</v>
      </c>
      <c r="D98" s="984"/>
      <c r="E98" s="985"/>
      <c r="F98" s="985"/>
      <c r="G98" s="251">
        <f>IF(SUM(G86:G97)=0,"",SUM(G86:G97))</f>
        <v>10</v>
      </c>
      <c r="H98" s="984" t="str">
        <f>IF(SUM(I86:I97)=0,"",SUM(I86:I97))</f>
        <v/>
      </c>
      <c r="I98" s="985"/>
      <c r="J98" s="985"/>
      <c r="K98" s="251">
        <f>IF(SUM(K86:K97)=0,"",SUM(K86:K97))</f>
        <v>7</v>
      </c>
      <c r="L98" s="984"/>
      <c r="M98" s="985"/>
      <c r="N98" s="985"/>
      <c r="O98" s="251">
        <f>IF(SUM(O86:O97)=0,"",SUM(O86:O97))</f>
        <v>11</v>
      </c>
      <c r="P98" s="984"/>
      <c r="Q98" s="985"/>
      <c r="R98" s="985"/>
      <c r="S98" s="251">
        <f>IF(SUM(S86:S97)=0,"",SUM(S86:S97))</f>
        <v>10</v>
      </c>
      <c r="T98" s="984" t="str">
        <f>IF(SUM(U86:U97)=0,"",SUM(U86:U97))</f>
        <v/>
      </c>
      <c r="U98" s="985"/>
      <c r="V98" s="985"/>
      <c r="W98" s="251">
        <f>IF(SUM(W86:W97)=0,"",SUM(W86:W97))</f>
        <v>8</v>
      </c>
      <c r="X98" s="255"/>
      <c r="Y98" s="256"/>
      <c r="Z98" s="257"/>
      <c r="AA98" s="267">
        <f>IF(SUM(AA86:AA97)=0,"",SUM(AA86:AA97))</f>
        <v>9</v>
      </c>
      <c r="AB98" s="984"/>
      <c r="AC98" s="985"/>
      <c r="AD98" s="985"/>
      <c r="AE98" s="251">
        <f t="shared" si="9"/>
        <v>55</v>
      </c>
    </row>
    <row r="99" spans="1:31" s="3" customFormat="1" ht="15.75" customHeight="1" thickTop="1" x14ac:dyDescent="0.25">
      <c r="A99" s="243"/>
      <c r="B99" s="244"/>
      <c r="C99" s="244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</row>
    <row r="100" spans="1:31" s="3" customFormat="1" ht="15.75" customHeight="1" x14ac:dyDescent="0.25">
      <c r="A100" s="986" t="s">
        <v>13</v>
      </c>
      <c r="B100" s="987"/>
      <c r="C100" s="987"/>
      <c r="D100" s="987"/>
      <c r="E100" s="987"/>
      <c r="F100" s="987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7"/>
      <c r="S100" s="988"/>
      <c r="T100" s="62"/>
      <c r="U100" s="49"/>
    </row>
    <row r="101" spans="1:31" s="3" customFormat="1" ht="15.75" customHeight="1" x14ac:dyDescent="0.2">
      <c r="A101" s="989"/>
      <c r="B101" s="990"/>
      <c r="C101" s="990"/>
      <c r="D101" s="990"/>
      <c r="E101" s="990"/>
      <c r="F101" s="990"/>
      <c r="G101" s="990"/>
      <c r="H101" s="990"/>
      <c r="I101" s="990"/>
      <c r="J101" s="990"/>
      <c r="K101" s="990"/>
      <c r="L101" s="990"/>
      <c r="M101" s="990"/>
      <c r="N101" s="990"/>
      <c r="O101" s="990"/>
      <c r="P101" s="990"/>
      <c r="Q101" s="990"/>
      <c r="R101" s="990"/>
      <c r="S101" s="991"/>
      <c r="T101" s="45"/>
      <c r="U101" s="50"/>
    </row>
    <row r="102" spans="1:31" s="3" customFormat="1" ht="15.75" customHeight="1" x14ac:dyDescent="0.2">
      <c r="A102" s="989"/>
      <c r="B102" s="990"/>
      <c r="C102" s="990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0"/>
      <c r="R102" s="990"/>
      <c r="S102" s="991"/>
      <c r="T102" s="45"/>
      <c r="U102" s="46"/>
    </row>
    <row r="103" spans="1:31" s="3" customFormat="1" ht="15.75" customHeight="1" thickBot="1" x14ac:dyDescent="0.25">
      <c r="A103" s="992"/>
      <c r="B103" s="993"/>
      <c r="C103" s="993"/>
      <c r="D103" s="993"/>
      <c r="E103" s="993"/>
      <c r="F103" s="993"/>
      <c r="G103" s="993"/>
      <c r="H103" s="993"/>
      <c r="I103" s="993"/>
      <c r="J103" s="993"/>
      <c r="K103" s="993"/>
      <c r="L103" s="993"/>
      <c r="M103" s="993"/>
      <c r="N103" s="993"/>
      <c r="O103" s="993"/>
      <c r="P103" s="993"/>
      <c r="Q103" s="993"/>
      <c r="R103" s="993"/>
      <c r="S103" s="994"/>
      <c r="T103" s="47"/>
      <c r="U103" s="48"/>
    </row>
    <row r="104" spans="1:31" s="3" customFormat="1" ht="15.75" customHeight="1" thickTop="1" x14ac:dyDescent="0.3">
      <c r="A104" s="2"/>
      <c r="B104" s="51"/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31" s="3" customFormat="1" ht="15.75" customHeight="1" x14ac:dyDescent="0.3">
      <c r="A105" s="2"/>
      <c r="B105" s="51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31" s="3" customFormat="1" ht="15.75" customHeight="1" x14ac:dyDescent="0.3">
      <c r="A106" s="2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31" s="3" customFormat="1" ht="15.75" customHeight="1" x14ac:dyDescent="0.3">
      <c r="A107" s="2"/>
      <c r="B107" s="51"/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31" s="3" customFormat="1" ht="15.75" customHeight="1" x14ac:dyDescent="0.3">
      <c r="A108" s="2"/>
      <c r="B108" s="51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31" s="3" customFormat="1" ht="15.75" customHeight="1" x14ac:dyDescent="0.3">
      <c r="A109" s="2"/>
      <c r="B109" s="51"/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31" s="3" customFormat="1" ht="15.75" customHeight="1" x14ac:dyDescent="0.3">
      <c r="A110" s="2"/>
      <c r="B110" s="51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31" s="3" customFormat="1" ht="15.75" customHeight="1" x14ac:dyDescent="0.3">
      <c r="A111" s="2"/>
      <c r="B111" s="51"/>
      <c r="C111" s="5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31" s="3" customFormat="1" ht="15.75" customHeight="1" x14ac:dyDescent="0.3">
      <c r="A112" s="2"/>
      <c r="B112" s="51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s="3" customFormat="1" ht="15.75" customHeight="1" x14ac:dyDescent="0.3">
      <c r="A113" s="2"/>
      <c r="B113" s="51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s="3" customFormat="1" ht="15.75" customHeight="1" x14ac:dyDescent="0.3">
      <c r="A114" s="2"/>
      <c r="B114" s="51"/>
      <c r="C114" s="51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s="3" customFormat="1" ht="15.75" customHeight="1" x14ac:dyDescent="0.3">
      <c r="A115" s="2"/>
      <c r="B115" s="51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s="3" customFormat="1" ht="15.75" customHeight="1" x14ac:dyDescent="0.3">
      <c r="A116" s="2"/>
      <c r="B116" s="51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s="3" customFormat="1" ht="15.75" customHeight="1" x14ac:dyDescent="0.3">
      <c r="A117" s="2"/>
      <c r="B117" s="51"/>
      <c r="C117" s="51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s="3" customFormat="1" ht="15.75" customHeight="1" x14ac:dyDescent="0.3">
      <c r="A118" s="2"/>
      <c r="B118" s="51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s="3" customFormat="1" ht="15.75" customHeight="1" x14ac:dyDescent="0.3">
      <c r="A119" s="2"/>
      <c r="B119" s="51"/>
      <c r="C119" s="51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s="3" customFormat="1" ht="15.75" customHeight="1" x14ac:dyDescent="0.3">
      <c r="A120" s="2"/>
      <c r="B120" s="51"/>
      <c r="C120" s="51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s="3" customFormat="1" ht="15.75" customHeight="1" x14ac:dyDescent="0.3">
      <c r="A121" s="2"/>
      <c r="B121" s="51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s="3" customFormat="1" ht="15.75" customHeight="1" x14ac:dyDescent="0.3">
      <c r="A122" s="2"/>
      <c r="B122" s="51"/>
      <c r="C122" s="51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s="3" customFormat="1" ht="15.75" customHeight="1" x14ac:dyDescent="0.3">
      <c r="A123" s="2"/>
      <c r="B123" s="51"/>
      <c r="C123" s="51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s="3" customFormat="1" ht="15.75" customHeight="1" x14ac:dyDescent="0.3">
      <c r="A124" s="2"/>
      <c r="B124" s="51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s="3" customFormat="1" ht="15.75" customHeight="1" x14ac:dyDescent="0.3">
      <c r="A125" s="2"/>
      <c r="B125" s="51"/>
      <c r="C125" s="51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s="3" customFormat="1" ht="15.75" customHeight="1" x14ac:dyDescent="0.3">
      <c r="A126" s="2"/>
      <c r="B126" s="51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s="3" customFormat="1" ht="15.75" customHeight="1" x14ac:dyDescent="0.3">
      <c r="A127" s="2"/>
      <c r="B127" s="51"/>
      <c r="C127" s="51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s="3" customFormat="1" ht="15.75" customHeight="1" x14ac:dyDescent="0.3">
      <c r="A128" s="2"/>
      <c r="B128" s="51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s="3" customFormat="1" ht="15.75" customHeight="1" x14ac:dyDescent="0.3">
      <c r="A129" s="2"/>
      <c r="B129" s="51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s="3" customFormat="1" ht="15.75" customHeight="1" x14ac:dyDescent="0.3">
      <c r="A130" s="2"/>
      <c r="B130" s="51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s="3" customFormat="1" ht="15.75" customHeight="1" x14ac:dyDescent="0.3">
      <c r="A131" s="2"/>
      <c r="B131" s="51"/>
      <c r="C131" s="51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s="3" customFormat="1" ht="15.75" customHeight="1" x14ac:dyDescent="0.3">
      <c r="A132" s="2"/>
      <c r="B132" s="51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s="3" customFormat="1" ht="15.75" customHeight="1" x14ac:dyDescent="0.3">
      <c r="A133" s="2"/>
      <c r="B133" s="51"/>
      <c r="C133" s="51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s="3" customFormat="1" ht="15.75" customHeight="1" x14ac:dyDescent="0.3">
      <c r="A134" s="2"/>
      <c r="B134" s="51"/>
      <c r="C134" s="51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s="3" customFormat="1" ht="15.75" customHeight="1" x14ac:dyDescent="0.3">
      <c r="A135" s="2"/>
      <c r="B135" s="51"/>
      <c r="C135" s="51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s="3" customFormat="1" ht="15.75" customHeight="1" x14ac:dyDescent="0.3">
      <c r="A136" s="2"/>
      <c r="B136" s="51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s="3" customFormat="1" ht="15.75" customHeight="1" x14ac:dyDescent="0.3">
      <c r="A137" s="2"/>
      <c r="B137" s="51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s="3" customFormat="1" ht="15.75" customHeight="1" x14ac:dyDescent="0.3">
      <c r="A138" s="2"/>
      <c r="B138" s="51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s="3" customFormat="1" ht="15.75" customHeight="1" x14ac:dyDescent="0.3">
      <c r="A139" s="2"/>
      <c r="B139" s="51"/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s="3" customFormat="1" ht="15.75" customHeight="1" x14ac:dyDescent="0.3">
      <c r="A140" s="2"/>
      <c r="B140" s="51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s="3" customFormat="1" ht="15.75" customHeight="1" x14ac:dyDescent="0.3">
      <c r="A141" s="2"/>
      <c r="B141" s="51"/>
      <c r="C141" s="51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s="3" customFormat="1" ht="15.75" customHeight="1" x14ac:dyDescent="0.3">
      <c r="A142" s="2"/>
      <c r="B142" s="51"/>
      <c r="C142" s="51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s="3" customFormat="1" ht="15.75" customHeight="1" x14ac:dyDescent="0.3">
      <c r="A143" s="2"/>
      <c r="B143" s="51"/>
      <c r="C143" s="51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s="3" customFormat="1" ht="15.75" customHeight="1" x14ac:dyDescent="0.3">
      <c r="A144" s="2"/>
      <c r="B144" s="51"/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s="3" customFormat="1" ht="15.75" customHeight="1" x14ac:dyDescent="0.3">
      <c r="A145" s="2"/>
      <c r="B145" s="51"/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s="3" customFormat="1" ht="15.75" customHeight="1" x14ac:dyDescent="0.3">
      <c r="A146" s="2"/>
      <c r="B146" s="51"/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s="3" customFormat="1" ht="15.75" customHeight="1" x14ac:dyDescent="0.3">
      <c r="A147" s="2"/>
      <c r="B147" s="51"/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s="3" customFormat="1" ht="15.75" customHeight="1" x14ac:dyDescent="0.3">
      <c r="A148" s="2"/>
      <c r="B148" s="51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s="3" customFormat="1" ht="15.75" customHeight="1" x14ac:dyDescent="0.3">
      <c r="A149" s="2"/>
      <c r="B149" s="51"/>
      <c r="C149" s="51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s="3" customFormat="1" ht="15.75" customHeight="1" x14ac:dyDescent="0.3">
      <c r="A150" s="2"/>
      <c r="B150" s="51"/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s="3" customFormat="1" ht="15.75" customHeight="1" x14ac:dyDescent="0.3">
      <c r="A151" s="2"/>
      <c r="B151" s="51"/>
      <c r="C151" s="51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s="3" customFormat="1" ht="15.75" customHeight="1" x14ac:dyDescent="0.3">
      <c r="A152" s="2"/>
      <c r="B152" s="51"/>
      <c r="C152" s="51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s="3" customFormat="1" ht="15.75" customHeight="1" x14ac:dyDescent="0.3">
      <c r="A153" s="2"/>
      <c r="B153" s="51"/>
      <c r="C153" s="51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s="3" customFormat="1" ht="15.75" customHeight="1" x14ac:dyDescent="0.3">
      <c r="A154" s="2"/>
      <c r="B154" s="51"/>
      <c r="C154" s="51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s="3" customFormat="1" ht="15.75" customHeight="1" x14ac:dyDescent="0.3">
      <c r="A155" s="2"/>
      <c r="B155" s="51"/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s="3" customFormat="1" ht="15.75" customHeight="1" x14ac:dyDescent="0.3">
      <c r="A156" s="2"/>
      <c r="B156" s="51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s="3" customFormat="1" ht="15.75" customHeight="1" x14ac:dyDescent="0.3">
      <c r="A157" s="2"/>
      <c r="B157" s="51"/>
      <c r="C157" s="51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s="3" customFormat="1" ht="15.75" customHeight="1" x14ac:dyDescent="0.3">
      <c r="A158" s="2"/>
      <c r="B158" s="51"/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s="3" customFormat="1" ht="15.75" customHeight="1" x14ac:dyDescent="0.3">
      <c r="A159" s="2"/>
      <c r="B159" s="51"/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s="3" customFormat="1" ht="15.75" customHeight="1" x14ac:dyDescent="0.3">
      <c r="A160" s="2"/>
      <c r="B160" s="51"/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s="3" customFormat="1" ht="15.75" customHeight="1" x14ac:dyDescent="0.3">
      <c r="A161" s="2"/>
      <c r="B161" s="51"/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s="3" customFormat="1" ht="15.75" customHeight="1" x14ac:dyDescent="0.3">
      <c r="A162" s="2"/>
      <c r="B162" s="51"/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s="3" customFormat="1" ht="15.75" customHeight="1" x14ac:dyDescent="0.3">
      <c r="A163" s="2"/>
      <c r="B163" s="51"/>
      <c r="C163" s="51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s="3" customFormat="1" ht="15.75" customHeight="1" x14ac:dyDescent="0.3">
      <c r="A164" s="2"/>
      <c r="B164" s="51"/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s="3" customFormat="1" ht="15.75" customHeight="1" x14ac:dyDescent="0.3">
      <c r="A165" s="2"/>
      <c r="B165" s="51"/>
      <c r="C165" s="51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</row>
    <row r="166" spans="1:21" s="3" customFormat="1" ht="15.75" customHeight="1" x14ac:dyDescent="0.3">
      <c r="A166" s="2"/>
      <c r="B166" s="51"/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</row>
    <row r="167" spans="1:21" s="3" customFormat="1" ht="15.75" customHeight="1" x14ac:dyDescent="0.25">
      <c r="A167" s="2"/>
      <c r="B167" s="53"/>
      <c r="C167" s="53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</row>
    <row r="168" spans="1:21" s="3" customFormat="1" ht="15.75" customHeight="1" x14ac:dyDescent="0.25">
      <c r="A168" s="2"/>
      <c r="B168" s="53"/>
      <c r="C168" s="53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</row>
    <row r="169" spans="1:21" s="3" customFormat="1" ht="15.75" customHeight="1" x14ac:dyDescent="0.25">
      <c r="A169" s="2"/>
      <c r="B169" s="53"/>
      <c r="C169" s="53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</row>
    <row r="170" spans="1:21" s="3" customFormat="1" ht="15.75" customHeight="1" x14ac:dyDescent="0.25">
      <c r="A170" s="2"/>
      <c r="B170" s="53"/>
      <c r="C170" s="53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</row>
    <row r="171" spans="1:21" s="3" customFormat="1" ht="15.75" customHeight="1" x14ac:dyDescent="0.25">
      <c r="A171" s="2"/>
      <c r="B171" s="53"/>
      <c r="C171" s="53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</row>
    <row r="172" spans="1:21" s="3" customFormat="1" ht="15.75" customHeight="1" x14ac:dyDescent="0.25">
      <c r="A172" s="2"/>
      <c r="B172" s="53"/>
      <c r="C172" s="53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</row>
    <row r="173" spans="1:21" s="3" customFormat="1" ht="15.75" customHeight="1" x14ac:dyDescent="0.25">
      <c r="A173" s="2"/>
      <c r="B173" s="53"/>
      <c r="C173" s="53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</row>
    <row r="174" spans="1:21" s="3" customFormat="1" ht="15.75" customHeight="1" x14ac:dyDescent="0.25">
      <c r="A174" s="2"/>
      <c r="B174" s="53"/>
      <c r="C174" s="53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 ht="15.75" customHeight="1" x14ac:dyDescent="0.25">
      <c r="A175" s="2"/>
      <c r="B175" s="53"/>
      <c r="C175" s="53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ht="15.75" customHeight="1" x14ac:dyDescent="0.25">
      <c r="A176" s="4"/>
      <c r="B176" s="54"/>
      <c r="C176" s="54"/>
    </row>
    <row r="177" spans="1:3" ht="15.75" customHeight="1" x14ac:dyDescent="0.25">
      <c r="A177" s="4"/>
      <c r="B177" s="54"/>
      <c r="C177" s="54"/>
    </row>
    <row r="178" spans="1:3" ht="15.75" customHeight="1" x14ac:dyDescent="0.25">
      <c r="A178" s="4"/>
      <c r="B178" s="54"/>
      <c r="C178" s="54"/>
    </row>
    <row r="179" spans="1:3" ht="15.75" customHeight="1" x14ac:dyDescent="0.25">
      <c r="A179" s="4"/>
      <c r="B179" s="54"/>
      <c r="C179" s="54"/>
    </row>
    <row r="180" spans="1:3" ht="15.75" customHeight="1" x14ac:dyDescent="0.25">
      <c r="A180" s="4"/>
      <c r="B180" s="54"/>
      <c r="C180" s="54"/>
    </row>
    <row r="181" spans="1:3" ht="15.75" customHeight="1" x14ac:dyDescent="0.25">
      <c r="A181" s="4"/>
      <c r="B181" s="54"/>
      <c r="C181" s="54"/>
    </row>
    <row r="182" spans="1:3" ht="15.75" customHeight="1" x14ac:dyDescent="0.25">
      <c r="A182" s="4"/>
      <c r="B182" s="54"/>
      <c r="C182" s="54"/>
    </row>
    <row r="183" spans="1:3" ht="15.75" customHeight="1" x14ac:dyDescent="0.25">
      <c r="A183" s="4"/>
      <c r="B183" s="54"/>
      <c r="C183" s="54"/>
    </row>
    <row r="184" spans="1:3" ht="15.75" customHeight="1" x14ac:dyDescent="0.25">
      <c r="A184" s="4"/>
      <c r="B184" s="54"/>
      <c r="C184" s="54"/>
    </row>
    <row r="185" spans="1:3" ht="15.75" customHeight="1" x14ac:dyDescent="0.25">
      <c r="A185" s="4"/>
      <c r="B185" s="54"/>
      <c r="C185" s="54"/>
    </row>
    <row r="186" spans="1:3" ht="15.75" customHeight="1" x14ac:dyDescent="0.25">
      <c r="A186" s="4"/>
      <c r="B186" s="54"/>
      <c r="C186" s="54"/>
    </row>
    <row r="187" spans="1:3" ht="15.75" customHeight="1" x14ac:dyDescent="0.25">
      <c r="A187" s="4"/>
      <c r="B187" s="54"/>
      <c r="C187" s="54"/>
    </row>
    <row r="188" spans="1:3" ht="15.75" customHeight="1" x14ac:dyDescent="0.25">
      <c r="A188" s="4"/>
      <c r="B188" s="54"/>
      <c r="C188" s="54"/>
    </row>
    <row r="189" spans="1:3" ht="15.75" customHeight="1" x14ac:dyDescent="0.25">
      <c r="A189" s="4"/>
      <c r="B189" s="54"/>
      <c r="C189" s="54"/>
    </row>
    <row r="190" spans="1:3" ht="15.75" customHeight="1" x14ac:dyDescent="0.25">
      <c r="A190" s="4"/>
      <c r="B190" s="54"/>
      <c r="C190" s="54"/>
    </row>
    <row r="191" spans="1:3" ht="15.75" customHeight="1" x14ac:dyDescent="0.25">
      <c r="A191" s="4"/>
      <c r="B191" s="54"/>
      <c r="C191" s="54"/>
    </row>
    <row r="192" spans="1:3" ht="15.75" customHeight="1" x14ac:dyDescent="0.25">
      <c r="A192" s="4"/>
      <c r="B192" s="54"/>
      <c r="C192" s="54"/>
    </row>
    <row r="193" spans="1:3" ht="15.75" customHeight="1" x14ac:dyDescent="0.25">
      <c r="A193" s="4"/>
      <c r="B193" s="54"/>
      <c r="C193" s="54"/>
    </row>
    <row r="194" spans="1:3" ht="15.75" customHeight="1" x14ac:dyDescent="0.25">
      <c r="A194" s="4"/>
      <c r="B194" s="54"/>
      <c r="C194" s="54"/>
    </row>
    <row r="195" spans="1:3" ht="15.75" customHeight="1" x14ac:dyDescent="0.25">
      <c r="A195" s="4"/>
      <c r="B195" s="54"/>
      <c r="C195" s="54"/>
    </row>
    <row r="196" spans="1:3" ht="15.75" customHeight="1" x14ac:dyDescent="0.25">
      <c r="A196" s="4"/>
      <c r="B196" s="54"/>
      <c r="C196" s="54"/>
    </row>
    <row r="197" spans="1:3" ht="15.75" customHeight="1" x14ac:dyDescent="0.25">
      <c r="A197" s="4"/>
      <c r="B197" s="54"/>
      <c r="C197" s="54"/>
    </row>
    <row r="198" spans="1:3" ht="15.75" customHeight="1" x14ac:dyDescent="0.25">
      <c r="A198" s="4"/>
      <c r="B198" s="54"/>
      <c r="C198" s="54"/>
    </row>
    <row r="199" spans="1:3" ht="15.75" customHeight="1" x14ac:dyDescent="0.25">
      <c r="A199" s="4"/>
      <c r="B199" s="54"/>
      <c r="C199" s="54"/>
    </row>
    <row r="200" spans="1:3" ht="15.75" customHeight="1" x14ac:dyDescent="0.25">
      <c r="A200" s="4"/>
      <c r="B200" s="54"/>
      <c r="C200" s="54"/>
    </row>
    <row r="201" spans="1:3" ht="15.75" customHeight="1" x14ac:dyDescent="0.25">
      <c r="A201" s="4"/>
      <c r="B201" s="54"/>
      <c r="C201" s="54"/>
    </row>
    <row r="202" spans="1:3" ht="15.75" customHeight="1" x14ac:dyDescent="0.25">
      <c r="A202" s="4"/>
      <c r="B202" s="54"/>
      <c r="C202" s="54"/>
    </row>
    <row r="203" spans="1:3" ht="15.75" customHeight="1" x14ac:dyDescent="0.25">
      <c r="A203" s="4"/>
      <c r="B203" s="54"/>
      <c r="C203" s="54"/>
    </row>
    <row r="204" spans="1:3" ht="15.75" customHeight="1" x14ac:dyDescent="0.25">
      <c r="A204" s="4"/>
      <c r="B204" s="54"/>
      <c r="C204" s="54"/>
    </row>
    <row r="205" spans="1:3" ht="15.75" customHeight="1" x14ac:dyDescent="0.25">
      <c r="A205" s="4"/>
      <c r="B205" s="54"/>
      <c r="C205" s="54"/>
    </row>
    <row r="206" spans="1:3" ht="15.75" customHeight="1" x14ac:dyDescent="0.25">
      <c r="A206" s="4"/>
      <c r="B206" s="54"/>
      <c r="C206" s="54"/>
    </row>
    <row r="207" spans="1:3" ht="15.75" customHeight="1" x14ac:dyDescent="0.25">
      <c r="A207" s="4"/>
      <c r="B207" s="54"/>
      <c r="C207" s="54"/>
    </row>
    <row r="208" spans="1:3" ht="15.75" customHeight="1" x14ac:dyDescent="0.25">
      <c r="A208" s="4"/>
      <c r="B208" s="54"/>
      <c r="C208" s="54"/>
    </row>
    <row r="209" spans="1:3" x14ac:dyDescent="0.25">
      <c r="A209" s="4"/>
      <c r="B209" s="54"/>
      <c r="C209" s="54"/>
    </row>
    <row r="210" spans="1:3" x14ac:dyDescent="0.25">
      <c r="A210" s="4"/>
      <c r="B210" s="54"/>
      <c r="C210" s="54"/>
    </row>
    <row r="211" spans="1:3" x14ac:dyDescent="0.25">
      <c r="A211" s="4"/>
      <c r="B211" s="54"/>
      <c r="C211" s="54"/>
    </row>
    <row r="212" spans="1:3" x14ac:dyDescent="0.25">
      <c r="A212" s="4"/>
      <c r="B212" s="54"/>
      <c r="C212" s="54"/>
    </row>
    <row r="213" spans="1:3" x14ac:dyDescent="0.25">
      <c r="A213" s="4"/>
      <c r="B213" s="54"/>
      <c r="C213" s="54"/>
    </row>
    <row r="214" spans="1:3" x14ac:dyDescent="0.25">
      <c r="A214" s="4"/>
      <c r="B214" s="54"/>
      <c r="C214" s="54"/>
    </row>
    <row r="215" spans="1:3" x14ac:dyDescent="0.25">
      <c r="A215" s="4"/>
      <c r="B215" s="54"/>
      <c r="C215" s="54"/>
    </row>
    <row r="216" spans="1:3" x14ac:dyDescent="0.25">
      <c r="A216" s="4"/>
      <c r="B216" s="54"/>
      <c r="C216" s="54"/>
    </row>
    <row r="217" spans="1:3" x14ac:dyDescent="0.25">
      <c r="A217" s="4"/>
      <c r="B217" s="54"/>
      <c r="C217" s="54"/>
    </row>
    <row r="218" spans="1:3" x14ac:dyDescent="0.25">
      <c r="A218" s="4"/>
      <c r="B218" s="54"/>
      <c r="C218" s="54"/>
    </row>
    <row r="219" spans="1:3" x14ac:dyDescent="0.25">
      <c r="A219" s="4"/>
      <c r="B219" s="54"/>
      <c r="C219" s="54"/>
    </row>
    <row r="220" spans="1:3" x14ac:dyDescent="0.25">
      <c r="A220" s="4"/>
      <c r="B220" s="54"/>
      <c r="C220" s="54"/>
    </row>
    <row r="221" spans="1:3" x14ac:dyDescent="0.25">
      <c r="A221" s="4"/>
      <c r="B221" s="54"/>
      <c r="C221" s="54"/>
    </row>
    <row r="222" spans="1:3" x14ac:dyDescent="0.25">
      <c r="A222" s="4"/>
      <c r="B222" s="54"/>
      <c r="C222" s="54"/>
    </row>
    <row r="223" spans="1:3" x14ac:dyDescent="0.25">
      <c r="A223" s="4"/>
      <c r="B223" s="54"/>
      <c r="C223" s="54"/>
    </row>
    <row r="224" spans="1:3" x14ac:dyDescent="0.25">
      <c r="A224" s="4"/>
      <c r="B224" s="54"/>
      <c r="C224" s="54"/>
    </row>
    <row r="225" spans="1:3" x14ac:dyDescent="0.25">
      <c r="A225" s="4"/>
      <c r="B225" s="54"/>
      <c r="C225" s="54"/>
    </row>
    <row r="226" spans="1:3" x14ac:dyDescent="0.25">
      <c r="A226" s="4"/>
      <c r="B226" s="54"/>
      <c r="C226" s="54"/>
    </row>
    <row r="227" spans="1:3" x14ac:dyDescent="0.25">
      <c r="A227" s="4"/>
      <c r="B227" s="54"/>
      <c r="C227" s="54"/>
    </row>
    <row r="228" spans="1:3" x14ac:dyDescent="0.25">
      <c r="A228" s="4"/>
      <c r="B228" s="54"/>
      <c r="C228" s="54"/>
    </row>
    <row r="229" spans="1:3" x14ac:dyDescent="0.25">
      <c r="A229" s="4"/>
      <c r="B229" s="54"/>
      <c r="C229" s="54"/>
    </row>
    <row r="230" spans="1:3" x14ac:dyDescent="0.25">
      <c r="A230" s="4"/>
      <c r="B230" s="54"/>
      <c r="C230" s="54"/>
    </row>
    <row r="231" spans="1:3" x14ac:dyDescent="0.25">
      <c r="A231" s="4"/>
      <c r="B231" s="54"/>
      <c r="C231" s="54"/>
    </row>
    <row r="232" spans="1:3" x14ac:dyDescent="0.25">
      <c r="A232" s="4"/>
      <c r="B232" s="54"/>
      <c r="C232" s="54"/>
    </row>
    <row r="233" spans="1:3" x14ac:dyDescent="0.25">
      <c r="A233" s="4"/>
      <c r="B233" s="54"/>
      <c r="C233" s="54"/>
    </row>
    <row r="234" spans="1:3" x14ac:dyDescent="0.25">
      <c r="A234" s="4"/>
      <c r="B234" s="54"/>
      <c r="C234" s="54"/>
    </row>
    <row r="235" spans="1:3" x14ac:dyDescent="0.25">
      <c r="A235" s="4"/>
      <c r="B235" s="54"/>
      <c r="C235" s="54"/>
    </row>
    <row r="236" spans="1:3" x14ac:dyDescent="0.25">
      <c r="A236" s="4"/>
      <c r="B236" s="54"/>
      <c r="C236" s="54"/>
    </row>
    <row r="237" spans="1:3" x14ac:dyDescent="0.25">
      <c r="A237" s="4"/>
      <c r="B237" s="54"/>
      <c r="C237" s="54"/>
    </row>
    <row r="238" spans="1:3" x14ac:dyDescent="0.25">
      <c r="A238" s="4"/>
      <c r="B238" s="54"/>
      <c r="C238" s="54"/>
    </row>
    <row r="239" spans="1:3" x14ac:dyDescent="0.25">
      <c r="A239" s="4"/>
      <c r="B239" s="54"/>
      <c r="C239" s="54"/>
    </row>
    <row r="240" spans="1:3" x14ac:dyDescent="0.25">
      <c r="A240" s="4"/>
      <c r="B240" s="54"/>
      <c r="C240" s="54"/>
    </row>
    <row r="241" spans="1:3" x14ac:dyDescent="0.25">
      <c r="A241" s="4"/>
      <c r="B241" s="54"/>
      <c r="C241" s="54"/>
    </row>
    <row r="242" spans="1:3" x14ac:dyDescent="0.25">
      <c r="A242" s="4"/>
      <c r="B242" s="54"/>
      <c r="C242" s="54"/>
    </row>
    <row r="243" spans="1:3" x14ac:dyDescent="0.25">
      <c r="A243" s="4"/>
      <c r="B243" s="54"/>
      <c r="C243" s="54"/>
    </row>
    <row r="244" spans="1:3" x14ac:dyDescent="0.25">
      <c r="A244" s="4"/>
      <c r="B244" s="54"/>
      <c r="C244" s="54"/>
    </row>
    <row r="245" spans="1:3" x14ac:dyDescent="0.25">
      <c r="A245" s="4"/>
      <c r="B245" s="54"/>
      <c r="C245" s="54"/>
    </row>
    <row r="246" spans="1:3" x14ac:dyDescent="0.25">
      <c r="A246" s="4"/>
      <c r="B246" s="54"/>
      <c r="C246" s="54"/>
    </row>
    <row r="247" spans="1:3" x14ac:dyDescent="0.25">
      <c r="A247" s="4"/>
      <c r="B247" s="54"/>
      <c r="C247" s="54"/>
    </row>
    <row r="248" spans="1:3" x14ac:dyDescent="0.25">
      <c r="A248" s="4"/>
      <c r="B248" s="54"/>
      <c r="C248" s="54"/>
    </row>
    <row r="249" spans="1:3" x14ac:dyDescent="0.25">
      <c r="A249" s="4"/>
      <c r="B249" s="54"/>
      <c r="C249" s="54"/>
    </row>
    <row r="250" spans="1:3" x14ac:dyDescent="0.25">
      <c r="A250" s="4"/>
      <c r="B250" s="54"/>
      <c r="C250" s="54"/>
    </row>
    <row r="251" spans="1:3" x14ac:dyDescent="0.25">
      <c r="A251" s="4"/>
      <c r="B251" s="54"/>
      <c r="C251" s="54"/>
    </row>
    <row r="252" spans="1:3" x14ac:dyDescent="0.25">
      <c r="A252" s="4"/>
      <c r="B252" s="54"/>
      <c r="C252" s="54"/>
    </row>
    <row r="253" spans="1:3" x14ac:dyDescent="0.25">
      <c r="A253" s="4"/>
      <c r="B253" s="54"/>
      <c r="C253" s="54"/>
    </row>
    <row r="254" spans="1:3" x14ac:dyDescent="0.25">
      <c r="A254" s="4"/>
      <c r="B254" s="54"/>
      <c r="C254" s="54"/>
    </row>
    <row r="255" spans="1:3" x14ac:dyDescent="0.25">
      <c r="A255" s="4"/>
      <c r="B255" s="54"/>
      <c r="C255" s="54"/>
    </row>
    <row r="256" spans="1:3" x14ac:dyDescent="0.25">
      <c r="A256" s="4"/>
      <c r="B256" s="54"/>
      <c r="C256" s="54"/>
    </row>
    <row r="257" spans="1:3" x14ac:dyDescent="0.25">
      <c r="A257" s="4"/>
      <c r="B257" s="54"/>
      <c r="C257" s="54"/>
    </row>
    <row r="258" spans="1:3" x14ac:dyDescent="0.25">
      <c r="A258" s="4"/>
      <c r="B258" s="54"/>
      <c r="C258" s="54"/>
    </row>
    <row r="259" spans="1:3" x14ac:dyDescent="0.25">
      <c r="A259" s="4"/>
      <c r="B259" s="54"/>
      <c r="C259" s="54"/>
    </row>
    <row r="260" spans="1:3" x14ac:dyDescent="0.25">
      <c r="A260" s="4"/>
      <c r="B260" s="54"/>
      <c r="C260" s="54"/>
    </row>
    <row r="261" spans="1:3" x14ac:dyDescent="0.25">
      <c r="A261" s="4"/>
      <c r="B261" s="54"/>
      <c r="C261" s="54"/>
    </row>
    <row r="262" spans="1:3" x14ac:dyDescent="0.25">
      <c r="A262" s="4"/>
      <c r="B262" s="54"/>
      <c r="C262" s="54"/>
    </row>
    <row r="263" spans="1:3" x14ac:dyDescent="0.25">
      <c r="A263" s="4"/>
      <c r="B263" s="54"/>
      <c r="C263" s="54"/>
    </row>
    <row r="264" spans="1:3" x14ac:dyDescent="0.25">
      <c r="A264" s="4"/>
      <c r="B264" s="54"/>
      <c r="C264" s="54"/>
    </row>
    <row r="265" spans="1:3" x14ac:dyDescent="0.25">
      <c r="A265" s="4"/>
      <c r="B265" s="54"/>
      <c r="C265" s="54"/>
    </row>
    <row r="266" spans="1:3" x14ac:dyDescent="0.25">
      <c r="A266" s="4"/>
      <c r="B266" s="54"/>
      <c r="C266" s="54"/>
    </row>
    <row r="267" spans="1:3" x14ac:dyDescent="0.25">
      <c r="A267" s="4"/>
      <c r="B267" s="54"/>
      <c r="C267" s="54"/>
    </row>
    <row r="268" spans="1:3" x14ac:dyDescent="0.25">
      <c r="A268" s="4"/>
      <c r="B268" s="54"/>
      <c r="C268" s="54"/>
    </row>
    <row r="269" spans="1:3" x14ac:dyDescent="0.25">
      <c r="A269" s="4"/>
      <c r="B269" s="54"/>
      <c r="C269" s="54"/>
    </row>
    <row r="270" spans="1:3" x14ac:dyDescent="0.25">
      <c r="A270" s="4"/>
      <c r="B270" s="54"/>
      <c r="C270" s="54"/>
    </row>
    <row r="271" spans="1:3" x14ac:dyDescent="0.25">
      <c r="A271" s="4"/>
      <c r="B271" s="54"/>
      <c r="C271" s="54"/>
    </row>
    <row r="272" spans="1:3" x14ac:dyDescent="0.25">
      <c r="A272" s="4"/>
      <c r="B272" s="54"/>
      <c r="C272" s="54"/>
    </row>
  </sheetData>
  <sheetProtection selectLockedCells="1"/>
  <protectedRanges>
    <protectedRange sqref="C75" name="Tartomány1_2_1_2_1_2"/>
    <protectedRange sqref="C43" name="Tartomány1_2_1_3_1_1"/>
    <protectedRange sqref="C30:C35" name="Tartomány1_2_1_2_2_1"/>
    <protectedRange sqref="C54" name="Tartomány1_2_1_1_3_1"/>
    <protectedRange sqref="C44" name="Tartomány1_2_1_1"/>
    <protectedRange sqref="C66:C69" name="Tartomány1_2_1_1_1_1"/>
    <protectedRange sqref="C60:C62 C65" name="Tartomány1_2_1_1_3_2"/>
    <protectedRange sqref="C85" name="Tartomány4_1"/>
    <protectedRange sqref="C97:C98" name="Tartomány4_1_1"/>
    <protectedRange sqref="C18" name="Tartomány1_2_1_1_1_1_1_1"/>
    <protectedRange sqref="C63" name="Tartomány1_2_1_1_3_2_1"/>
    <protectedRange sqref="C12" name="Tartomány1_2_1_1_2"/>
  </protectedRanges>
  <mergeCells count="121">
    <mergeCell ref="P98:R98"/>
    <mergeCell ref="T92:V92"/>
    <mergeCell ref="T93:V93"/>
    <mergeCell ref="T94:V94"/>
    <mergeCell ref="T95:V95"/>
    <mergeCell ref="T96:V96"/>
    <mergeCell ref="T97:V97"/>
    <mergeCell ref="T98:V98"/>
    <mergeCell ref="AB95:AD95"/>
    <mergeCell ref="AB96:AD96"/>
    <mergeCell ref="AB97:AD97"/>
    <mergeCell ref="AB98:AD98"/>
    <mergeCell ref="AB92:AD92"/>
    <mergeCell ref="AB93:AD93"/>
    <mergeCell ref="AB94:AD94"/>
    <mergeCell ref="D89:F89"/>
    <mergeCell ref="D90:F90"/>
    <mergeCell ref="D91:F91"/>
    <mergeCell ref="L86:N86"/>
    <mergeCell ref="L87:N87"/>
    <mergeCell ref="L88:N88"/>
    <mergeCell ref="L89:N89"/>
    <mergeCell ref="L90:N90"/>
    <mergeCell ref="L91:N91"/>
    <mergeCell ref="H86:J86"/>
    <mergeCell ref="H87:J87"/>
    <mergeCell ref="H88:J88"/>
    <mergeCell ref="H89:J89"/>
    <mergeCell ref="F8:F9"/>
    <mergeCell ref="G8:G9"/>
    <mergeCell ref="N8:N9"/>
    <mergeCell ref="O8:O9"/>
    <mergeCell ref="V72:AE72"/>
    <mergeCell ref="A85:AA85"/>
    <mergeCell ref="D86:F86"/>
    <mergeCell ref="D87:F87"/>
    <mergeCell ref="D88:F88"/>
    <mergeCell ref="T86:V86"/>
    <mergeCell ref="T87:V87"/>
    <mergeCell ref="T88:V88"/>
    <mergeCell ref="AB86:AD86"/>
    <mergeCell ref="AB87:AD87"/>
    <mergeCell ref="AB88:AD88"/>
    <mergeCell ref="V8:V9"/>
    <mergeCell ref="W8:W9"/>
    <mergeCell ref="Z8:Z9"/>
    <mergeCell ref="AA8:AA9"/>
    <mergeCell ref="P86:R86"/>
    <mergeCell ref="P87:R87"/>
    <mergeCell ref="P88:R88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T91:V91"/>
    <mergeCell ref="P93:R93"/>
    <mergeCell ref="P94:R94"/>
    <mergeCell ref="P95:R95"/>
    <mergeCell ref="P96:R96"/>
    <mergeCell ref="P97:R97"/>
    <mergeCell ref="AB89:AD89"/>
    <mergeCell ref="AB90:AD90"/>
    <mergeCell ref="AB91:AD91"/>
    <mergeCell ref="P91:R91"/>
    <mergeCell ref="P92:R92"/>
    <mergeCell ref="P89:R89"/>
    <mergeCell ref="P90:R90"/>
    <mergeCell ref="AB6:AE7"/>
    <mergeCell ref="AD8:AD9"/>
    <mergeCell ref="AE8:AE9"/>
    <mergeCell ref="T89:V89"/>
    <mergeCell ref="T90:V90"/>
    <mergeCell ref="A103:S103"/>
    <mergeCell ref="A6:A9"/>
    <mergeCell ref="B6:B9"/>
    <mergeCell ref="A102:S102"/>
    <mergeCell ref="D6:S6"/>
    <mergeCell ref="D72:S72"/>
    <mergeCell ref="S8:S9"/>
    <mergeCell ref="K8:K9"/>
    <mergeCell ref="R8:R9"/>
    <mergeCell ref="D92:F92"/>
    <mergeCell ref="D93:F93"/>
    <mergeCell ref="D94:F94"/>
    <mergeCell ref="D95:F95"/>
    <mergeCell ref="D96:F96"/>
    <mergeCell ref="D97:F97"/>
    <mergeCell ref="D98:F98"/>
    <mergeCell ref="H90:J90"/>
    <mergeCell ref="H91:J91"/>
    <mergeCell ref="H92:J92"/>
    <mergeCell ref="H93:J93"/>
    <mergeCell ref="H94:J94"/>
    <mergeCell ref="H95:J95"/>
    <mergeCell ref="H96:J96"/>
    <mergeCell ref="H97:J97"/>
    <mergeCell ref="AF6:AF9"/>
    <mergeCell ref="AG6:AG9"/>
    <mergeCell ref="A1:U1"/>
    <mergeCell ref="A101:S101"/>
    <mergeCell ref="C6:C9"/>
    <mergeCell ref="A100:S100"/>
    <mergeCell ref="A79:U79"/>
    <mergeCell ref="A2:U2"/>
    <mergeCell ref="A80:U80"/>
    <mergeCell ref="A84:U84"/>
    <mergeCell ref="J8:J9"/>
    <mergeCell ref="H98:J98"/>
    <mergeCell ref="L92:N92"/>
    <mergeCell ref="L93:N93"/>
    <mergeCell ref="L94:N94"/>
    <mergeCell ref="L95:N95"/>
    <mergeCell ref="L96:N96"/>
    <mergeCell ref="L97:N97"/>
    <mergeCell ref="L98:N98"/>
  </mergeCells>
  <phoneticPr fontId="18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opLeftCell="A43" zoomScale="80" zoomScaleNormal="80" workbookViewId="0">
      <selection activeCell="J68" sqref="J68"/>
    </sheetView>
  </sheetViews>
  <sheetFormatPr defaultRowHeight="12.75" x14ac:dyDescent="0.2"/>
  <cols>
    <col min="1" max="1" width="21.1640625" customWidth="1"/>
    <col min="3" max="3" width="53.6640625" customWidth="1"/>
    <col min="32" max="32" width="44.33203125" bestFit="1" customWidth="1"/>
    <col min="33" max="33" width="39.8320312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362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278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363</v>
      </c>
      <c r="M7" s="1024"/>
      <c r="N7" s="1024"/>
      <c r="O7" s="1025"/>
      <c r="P7" s="1024" t="s">
        <v>3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6" t="s">
        <v>185</v>
      </c>
      <c r="AB8" s="193"/>
      <c r="AC8" s="193"/>
      <c r="AD8" s="1012" t="s">
        <v>9</v>
      </c>
      <c r="AE8" s="1014" t="s">
        <v>152</v>
      </c>
      <c r="AF8" s="983"/>
      <c r="AG8" s="948"/>
    </row>
    <row r="9" spans="1:33" ht="57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7"/>
      <c r="AB9" s="161" t="s">
        <v>212</v>
      </c>
      <c r="AC9" s="161" t="s">
        <v>212</v>
      </c>
      <c r="AD9" s="1013"/>
      <c r="AE9" s="1015"/>
      <c r="AF9" s="983"/>
      <c r="AG9" s="948"/>
    </row>
    <row r="10" spans="1:33" ht="18.75" thickBot="1" x14ac:dyDescent="0.3">
      <c r="A10" s="122"/>
      <c r="B10" s="123"/>
      <c r="C10" s="124" t="s">
        <v>25</v>
      </c>
      <c r="D10" s="125">
        <f>SZAK!D45</f>
        <v>16</v>
      </c>
      <c r="E10" s="125">
        <f>SZAK!E45</f>
        <v>30</v>
      </c>
      <c r="F10" s="125">
        <f>SZAK!F45</f>
        <v>8</v>
      </c>
      <c r="G10" s="126" t="s">
        <v>356</v>
      </c>
      <c r="H10" s="125">
        <f>SZAK!H45</f>
        <v>24</v>
      </c>
      <c r="I10" s="125">
        <f>SZAK!I45</f>
        <v>20</v>
      </c>
      <c r="J10" s="125">
        <f>SZAK!J45</f>
        <v>8</v>
      </c>
      <c r="K10" s="126" t="s">
        <v>356</v>
      </c>
      <c r="L10" s="125">
        <f>SZAK!L45</f>
        <v>28</v>
      </c>
      <c r="M10" s="125">
        <f>SZAK!M45</f>
        <v>16</v>
      </c>
      <c r="N10" s="125">
        <f>SZAK!N45</f>
        <v>9</v>
      </c>
      <c r="O10" s="126" t="s">
        <v>356</v>
      </c>
      <c r="P10" s="125">
        <f>SZAK!P45</f>
        <v>12</v>
      </c>
      <c r="Q10" s="125">
        <f>SZAK!Q45</f>
        <v>32</v>
      </c>
      <c r="R10" s="125">
        <f>SZAK!R45</f>
        <v>9</v>
      </c>
      <c r="S10" s="126" t="s">
        <v>356</v>
      </c>
      <c r="T10" s="125">
        <f>SZAK!T45</f>
        <v>28</v>
      </c>
      <c r="U10" s="125">
        <f>SZAK!U45</f>
        <v>24</v>
      </c>
      <c r="V10" s="125">
        <f>SZAK!V45</f>
        <v>15</v>
      </c>
      <c r="W10" s="126" t="s">
        <v>356</v>
      </c>
      <c r="X10" s="125">
        <f>SZAK!X45</f>
        <v>34</v>
      </c>
      <c r="Y10" s="125">
        <f>SZAK!Y45</f>
        <v>14</v>
      </c>
      <c r="Z10" s="125">
        <f>SZAK!Z45</f>
        <v>16</v>
      </c>
      <c r="AA10" s="126" t="s">
        <v>356</v>
      </c>
      <c r="AB10" s="125">
        <f>SUM(D10,H10,L10,P10,T10,X10)</f>
        <v>142</v>
      </c>
      <c r="AC10" s="125">
        <f>SUM(E10,I10,M10,Q10,U10,Y10)</f>
        <v>136</v>
      </c>
      <c r="AD10" s="125">
        <f>SUM(F10,J10,N10,R10,V10,Z10)</f>
        <v>65</v>
      </c>
      <c r="AE10" s="127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174"/>
      <c r="T11" s="170"/>
      <c r="U11" s="170"/>
      <c r="V11" s="171"/>
      <c r="W11" s="175"/>
      <c r="X11" s="170"/>
      <c r="Y11" s="170"/>
      <c r="Z11" s="171"/>
      <c r="AA11" s="176"/>
      <c r="AB11" s="194"/>
      <c r="AC11" s="194"/>
      <c r="AD11" s="194"/>
      <c r="AE11" s="195"/>
      <c r="AF11" s="484"/>
      <c r="AG11" s="484"/>
    </row>
    <row r="12" spans="1:33" ht="15.75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74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177"/>
      <c r="AB12" s="74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x14ac:dyDescent="0.25">
      <c r="A13" s="28" t="s">
        <v>108</v>
      </c>
      <c r="B13" s="30" t="s">
        <v>117</v>
      </c>
      <c r="C13" s="20" t="s">
        <v>109</v>
      </c>
      <c r="D13" s="68">
        <v>18</v>
      </c>
      <c r="E13" s="68"/>
      <c r="F13" s="70">
        <v>2</v>
      </c>
      <c r="G13" s="177" t="s">
        <v>155</v>
      </c>
      <c r="H13" s="68"/>
      <c r="I13" s="68"/>
      <c r="J13" s="70"/>
      <c r="K13" s="177"/>
      <c r="L13" s="68"/>
      <c r="M13" s="68"/>
      <c r="N13" s="70"/>
      <c r="O13" s="392"/>
      <c r="P13" s="74"/>
      <c r="Q13" s="68"/>
      <c r="R13" s="70"/>
      <c r="S13" s="71"/>
      <c r="T13" s="68"/>
      <c r="U13" s="68"/>
      <c r="V13" s="80"/>
      <c r="W13" s="81"/>
      <c r="X13" s="68"/>
      <c r="Y13" s="68"/>
      <c r="Z13" s="70"/>
      <c r="AA13" s="177"/>
      <c r="AB13" s="74">
        <f>SUM(D13,H13,L13,P13,T13,X13)</f>
        <v>18</v>
      </c>
      <c r="AC13" s="68">
        <f>SUM(E13,I13,M13,Q13,U13,Y13)</f>
        <v>0</v>
      </c>
      <c r="AD13" s="74">
        <f>SUM(F13,J13,N13,R13,V13,Z13)</f>
        <v>2</v>
      </c>
      <c r="AE13" s="75">
        <f>SUM(AB13,AC13)</f>
        <v>18</v>
      </c>
      <c r="AF13" s="474" t="s">
        <v>593</v>
      </c>
      <c r="AG13" s="475" t="s">
        <v>594</v>
      </c>
    </row>
    <row r="14" spans="1:33" ht="15.75" x14ac:dyDescent="0.25">
      <c r="A14" s="28" t="s">
        <v>110</v>
      </c>
      <c r="B14" s="30" t="s">
        <v>117</v>
      </c>
      <c r="C14" s="20" t="s">
        <v>111</v>
      </c>
      <c r="D14" s="68">
        <v>10</v>
      </c>
      <c r="E14" s="68"/>
      <c r="F14" s="70">
        <v>2</v>
      </c>
      <c r="G14" s="177" t="s">
        <v>155</v>
      </c>
      <c r="H14" s="68"/>
      <c r="I14" s="68"/>
      <c r="J14" s="70"/>
      <c r="K14" s="71"/>
      <c r="L14" s="68"/>
      <c r="M14" s="68"/>
      <c r="N14" s="70"/>
      <c r="O14" s="392"/>
      <c r="P14" s="74"/>
      <c r="Q14" s="68"/>
      <c r="R14" s="70"/>
      <c r="S14" s="71"/>
      <c r="T14" s="68"/>
      <c r="U14" s="68"/>
      <c r="V14" s="80"/>
      <c r="W14" s="81"/>
      <c r="X14" s="68"/>
      <c r="Y14" s="68"/>
      <c r="Z14" s="70"/>
      <c r="AA14" s="177"/>
      <c r="AB14" s="74">
        <f t="shared" ref="AB14:AB66" si="3">SUM(D14,H14,L14,P14,T14,X14)</f>
        <v>10</v>
      </c>
      <c r="AC14" s="68">
        <f t="shared" ref="AC14:AC66" si="4">SUM(E14,I14,M14,Q14,U14,Y14)</f>
        <v>0</v>
      </c>
      <c r="AD14" s="74">
        <f t="shared" ref="AD14:AD66" si="5">SUM(F14,J14,N14,R14,V14,Z14)</f>
        <v>2</v>
      </c>
      <c r="AE14" s="75">
        <f t="shared" ref="AE14:AE66" si="6">SUM(AB14,AC14)</f>
        <v>10</v>
      </c>
      <c r="AF14" s="475" t="s">
        <v>571</v>
      </c>
      <c r="AG14" s="475" t="s">
        <v>595</v>
      </c>
    </row>
    <row r="15" spans="1:33" ht="15.75" x14ac:dyDescent="0.25">
      <c r="A15" s="28" t="s">
        <v>98</v>
      </c>
      <c r="B15" s="30" t="s">
        <v>117</v>
      </c>
      <c r="C15" s="20" t="s">
        <v>99</v>
      </c>
      <c r="D15" s="68"/>
      <c r="E15" s="68">
        <v>16</v>
      </c>
      <c r="F15" s="70">
        <v>2</v>
      </c>
      <c r="G15" s="177" t="s">
        <v>157</v>
      </c>
      <c r="H15" s="68"/>
      <c r="I15" s="68"/>
      <c r="J15" s="70"/>
      <c r="K15" s="71"/>
      <c r="L15" s="68"/>
      <c r="M15" s="68"/>
      <c r="N15" s="70"/>
      <c r="O15" s="392"/>
      <c r="P15" s="74"/>
      <c r="Q15" s="68"/>
      <c r="R15" s="70"/>
      <c r="S15" s="71"/>
      <c r="T15" s="68"/>
      <c r="U15" s="68"/>
      <c r="V15" s="80"/>
      <c r="W15" s="81"/>
      <c r="X15" s="68"/>
      <c r="Y15" s="68"/>
      <c r="Z15" s="70"/>
      <c r="AA15" s="177"/>
      <c r="AB15" s="74">
        <f t="shared" si="3"/>
        <v>0</v>
      </c>
      <c r="AC15" s="68">
        <f t="shared" si="4"/>
        <v>16</v>
      </c>
      <c r="AD15" s="74">
        <f t="shared" si="5"/>
        <v>2</v>
      </c>
      <c r="AE15" s="75">
        <f t="shared" si="6"/>
        <v>16</v>
      </c>
      <c r="AF15" s="474" t="s">
        <v>593</v>
      </c>
      <c r="AG15" s="475" t="s">
        <v>596</v>
      </c>
    </row>
    <row r="16" spans="1:33" ht="15.75" x14ac:dyDescent="0.25">
      <c r="A16" s="28" t="s">
        <v>78</v>
      </c>
      <c r="B16" s="30" t="s">
        <v>117</v>
      </c>
      <c r="C16" s="20" t="s">
        <v>79</v>
      </c>
      <c r="D16" s="68"/>
      <c r="E16" s="68">
        <v>16</v>
      </c>
      <c r="F16" s="70">
        <v>2</v>
      </c>
      <c r="G16" s="177" t="s">
        <v>157</v>
      </c>
      <c r="H16" s="68"/>
      <c r="I16" s="68"/>
      <c r="J16" s="70"/>
      <c r="K16" s="71"/>
      <c r="L16" s="68"/>
      <c r="M16" s="68"/>
      <c r="N16" s="70"/>
      <c r="O16" s="392"/>
      <c r="P16" s="74"/>
      <c r="Q16" s="68"/>
      <c r="R16" s="70"/>
      <c r="S16" s="71"/>
      <c r="T16" s="68"/>
      <c r="U16" s="68"/>
      <c r="V16" s="80"/>
      <c r="W16" s="81"/>
      <c r="X16" s="68"/>
      <c r="Y16" s="68"/>
      <c r="Z16" s="70"/>
      <c r="AA16" s="177"/>
      <c r="AB16" s="74">
        <f t="shared" si="3"/>
        <v>0</v>
      </c>
      <c r="AC16" s="68">
        <f t="shared" si="4"/>
        <v>16</v>
      </c>
      <c r="AD16" s="74">
        <f t="shared" si="5"/>
        <v>2</v>
      </c>
      <c r="AE16" s="75">
        <f t="shared" si="6"/>
        <v>16</v>
      </c>
      <c r="AF16" s="474" t="s">
        <v>552</v>
      </c>
      <c r="AG16" s="475" t="s">
        <v>597</v>
      </c>
    </row>
    <row r="17" spans="1:33" ht="15.75" x14ac:dyDescent="0.25">
      <c r="A17" s="28" t="s">
        <v>189</v>
      </c>
      <c r="B17" s="10" t="s">
        <v>1</v>
      </c>
      <c r="C17" s="20" t="s">
        <v>190</v>
      </c>
      <c r="D17" s="68">
        <v>8</v>
      </c>
      <c r="E17" s="68">
        <v>4</v>
      </c>
      <c r="F17" s="70">
        <v>2</v>
      </c>
      <c r="G17" s="177" t="s">
        <v>155</v>
      </c>
      <c r="H17" s="68"/>
      <c r="I17" s="68"/>
      <c r="J17" s="70"/>
      <c r="K17" s="71"/>
      <c r="L17" s="68"/>
      <c r="M17" s="68"/>
      <c r="N17" s="70"/>
      <c r="O17" s="392"/>
      <c r="P17" s="74"/>
      <c r="Q17" s="68"/>
      <c r="R17" s="70"/>
      <c r="S17" s="71"/>
      <c r="T17" s="68"/>
      <c r="U17" s="68"/>
      <c r="V17" s="80"/>
      <c r="W17" s="81"/>
      <c r="X17" s="68"/>
      <c r="Y17" s="68"/>
      <c r="Z17" s="70"/>
      <c r="AA17" s="177"/>
      <c r="AB17" s="74">
        <f t="shared" si="3"/>
        <v>8</v>
      </c>
      <c r="AC17" s="68">
        <f t="shared" si="4"/>
        <v>4</v>
      </c>
      <c r="AD17" s="74">
        <f t="shared" si="5"/>
        <v>2</v>
      </c>
      <c r="AE17" s="75">
        <f t="shared" si="6"/>
        <v>12</v>
      </c>
      <c r="AF17" s="652" t="s">
        <v>807</v>
      </c>
      <c r="AG17" s="475" t="s">
        <v>594</v>
      </c>
    </row>
    <row r="18" spans="1:33" ht="15.75" x14ac:dyDescent="0.25">
      <c r="A18" s="32" t="s">
        <v>70</v>
      </c>
      <c r="B18" s="362" t="s">
        <v>1</v>
      </c>
      <c r="C18" s="34" t="s">
        <v>71</v>
      </c>
      <c r="D18" s="68" t="s">
        <v>154</v>
      </c>
      <c r="E18" s="68">
        <v>12</v>
      </c>
      <c r="F18" s="70">
        <v>3</v>
      </c>
      <c r="G18" s="177" t="s">
        <v>157</v>
      </c>
      <c r="H18" s="68"/>
      <c r="I18" s="68"/>
      <c r="J18" s="70"/>
      <c r="K18" s="71"/>
      <c r="L18" s="68"/>
      <c r="M18" s="68"/>
      <c r="N18" s="70"/>
      <c r="O18" s="392"/>
      <c r="P18" s="74"/>
      <c r="Q18" s="68"/>
      <c r="R18" s="70"/>
      <c r="S18" s="71"/>
      <c r="T18" s="68"/>
      <c r="U18" s="68"/>
      <c r="V18" s="80"/>
      <c r="W18" s="81"/>
      <c r="X18" s="68"/>
      <c r="Y18" s="68"/>
      <c r="Z18" s="70"/>
      <c r="AA18" s="177"/>
      <c r="AB18" s="74">
        <f t="shared" si="3"/>
        <v>0</v>
      </c>
      <c r="AC18" s="68">
        <f t="shared" si="4"/>
        <v>12</v>
      </c>
      <c r="AD18" s="74">
        <f t="shared" si="5"/>
        <v>3</v>
      </c>
      <c r="AE18" s="75">
        <f t="shared" si="6"/>
        <v>12</v>
      </c>
      <c r="AF18" s="474" t="s">
        <v>682</v>
      </c>
      <c r="AG18" s="475" t="s">
        <v>683</v>
      </c>
    </row>
    <row r="19" spans="1:33" ht="15.75" x14ac:dyDescent="0.25">
      <c r="A19" s="28" t="s">
        <v>126</v>
      </c>
      <c r="B19" s="30" t="s">
        <v>117</v>
      </c>
      <c r="C19" s="20" t="s">
        <v>127</v>
      </c>
      <c r="D19" s="68">
        <v>22</v>
      </c>
      <c r="E19" s="68"/>
      <c r="F19" s="70">
        <v>4</v>
      </c>
      <c r="G19" s="177" t="s">
        <v>155</v>
      </c>
      <c r="H19" s="68"/>
      <c r="I19" s="68"/>
      <c r="J19" s="70"/>
      <c r="K19" s="71"/>
      <c r="L19" s="68"/>
      <c r="M19" s="68"/>
      <c r="N19" s="70"/>
      <c r="O19" s="392"/>
      <c r="P19" s="74"/>
      <c r="Q19" s="68"/>
      <c r="R19" s="70"/>
      <c r="S19" s="71"/>
      <c r="T19" s="68"/>
      <c r="U19" s="68"/>
      <c r="V19" s="80"/>
      <c r="W19" s="81"/>
      <c r="X19" s="68"/>
      <c r="Y19" s="68"/>
      <c r="Z19" s="70"/>
      <c r="AA19" s="177"/>
      <c r="AB19" s="74">
        <f t="shared" si="3"/>
        <v>22</v>
      </c>
      <c r="AC19" s="68">
        <f t="shared" si="4"/>
        <v>0</v>
      </c>
      <c r="AD19" s="74">
        <f t="shared" si="5"/>
        <v>4</v>
      </c>
      <c r="AE19" s="75">
        <f t="shared" si="6"/>
        <v>22</v>
      </c>
      <c r="AF19" s="475" t="s">
        <v>571</v>
      </c>
      <c r="AG19" s="475" t="s">
        <v>595</v>
      </c>
    </row>
    <row r="20" spans="1:33" ht="15.75" x14ac:dyDescent="0.25">
      <c r="A20" s="28" t="s">
        <v>648</v>
      </c>
      <c r="B20" s="30" t="s">
        <v>1</v>
      </c>
      <c r="C20" s="31" t="s">
        <v>167</v>
      </c>
      <c r="D20" s="74"/>
      <c r="E20" s="68"/>
      <c r="F20" s="70"/>
      <c r="G20" s="177"/>
      <c r="H20" s="74"/>
      <c r="I20" s="68"/>
      <c r="J20" s="70"/>
      <c r="K20" s="71"/>
      <c r="L20" s="68"/>
      <c r="M20" s="68"/>
      <c r="N20" s="70"/>
      <c r="O20" s="177"/>
      <c r="P20" s="393"/>
      <c r="Q20" s="298">
        <v>8</v>
      </c>
      <c r="R20" s="70">
        <v>1</v>
      </c>
      <c r="S20" s="71" t="s">
        <v>157</v>
      </c>
      <c r="T20" s="68"/>
      <c r="U20" s="68"/>
      <c r="V20" s="80"/>
      <c r="W20" s="177"/>
      <c r="X20" s="74"/>
      <c r="Y20" s="68"/>
      <c r="Z20" s="80"/>
      <c r="AA20" s="177"/>
      <c r="AB20" s="74">
        <f t="shared" si="3"/>
        <v>0</v>
      </c>
      <c r="AC20" s="68">
        <f t="shared" si="4"/>
        <v>8</v>
      </c>
      <c r="AD20" s="74">
        <f t="shared" ref="AD20:AD22" si="7">IF(J20+F20+N20+R20+V20+Z20=0,"",J20+F20+N20+R20+V20+Z20)</f>
        <v>1</v>
      </c>
      <c r="AE20" s="75">
        <f t="shared" si="6"/>
        <v>8</v>
      </c>
      <c r="AF20" s="474" t="s">
        <v>546</v>
      </c>
      <c r="AG20" s="475" t="s">
        <v>563</v>
      </c>
    </row>
    <row r="21" spans="1:33" ht="15.75" x14ac:dyDescent="0.25">
      <c r="A21" s="28" t="s">
        <v>649</v>
      </c>
      <c r="B21" s="88" t="s">
        <v>1</v>
      </c>
      <c r="C21" s="791" t="s">
        <v>168</v>
      </c>
      <c r="D21" s="94"/>
      <c r="E21" s="90"/>
      <c r="F21" s="89"/>
      <c r="G21" s="394"/>
      <c r="H21" s="94"/>
      <c r="I21" s="90"/>
      <c r="J21" s="89"/>
      <c r="K21" s="91"/>
      <c r="L21" s="90"/>
      <c r="M21" s="90"/>
      <c r="N21" s="89"/>
      <c r="O21" s="394"/>
      <c r="P21" s="94"/>
      <c r="Q21" s="90"/>
      <c r="R21" s="89"/>
      <c r="S21" s="91"/>
      <c r="T21" s="90"/>
      <c r="U21" s="90"/>
      <c r="V21" s="92"/>
      <c r="W21" s="177"/>
      <c r="X21" s="94"/>
      <c r="Y21" s="90">
        <v>8</v>
      </c>
      <c r="Z21" s="92">
        <v>1</v>
      </c>
      <c r="AA21" s="177" t="s">
        <v>157</v>
      </c>
      <c r="AB21" s="74">
        <f t="shared" si="3"/>
        <v>0</v>
      </c>
      <c r="AC21" s="68">
        <f t="shared" si="4"/>
        <v>8</v>
      </c>
      <c r="AD21" s="74">
        <f t="shared" si="7"/>
        <v>1</v>
      </c>
      <c r="AE21" s="75">
        <f t="shared" si="6"/>
        <v>8</v>
      </c>
      <c r="AF21" s="474" t="s">
        <v>546</v>
      </c>
      <c r="AG21" s="475" t="s">
        <v>547</v>
      </c>
    </row>
    <row r="22" spans="1:33" ht="15.75" x14ac:dyDescent="0.25">
      <c r="A22" s="28" t="s">
        <v>650</v>
      </c>
      <c r="B22" s="88" t="s">
        <v>1</v>
      </c>
      <c r="C22" s="791" t="s">
        <v>722</v>
      </c>
      <c r="D22" s="94"/>
      <c r="E22" s="90"/>
      <c r="F22" s="89"/>
      <c r="G22" s="394"/>
      <c r="H22" s="94"/>
      <c r="I22" s="90"/>
      <c r="J22" s="89"/>
      <c r="K22" s="91"/>
      <c r="L22" s="90"/>
      <c r="M22" s="90"/>
      <c r="N22" s="89"/>
      <c r="O22" s="394"/>
      <c r="P22" s="94"/>
      <c r="Q22" s="90"/>
      <c r="R22" s="89"/>
      <c r="S22" s="91"/>
      <c r="T22" s="90"/>
      <c r="U22" s="90"/>
      <c r="V22" s="92"/>
      <c r="W22" s="398"/>
      <c r="X22" s="94"/>
      <c r="Y22" s="90">
        <v>8</v>
      </c>
      <c r="Z22" s="89">
        <v>1</v>
      </c>
      <c r="AA22" s="177" t="s">
        <v>157</v>
      </c>
      <c r="AB22" s="74">
        <f t="shared" si="3"/>
        <v>0</v>
      </c>
      <c r="AC22" s="68">
        <f t="shared" si="4"/>
        <v>8</v>
      </c>
      <c r="AD22" s="74">
        <f t="shared" si="7"/>
        <v>1</v>
      </c>
      <c r="AE22" s="75">
        <f t="shared" si="6"/>
        <v>8</v>
      </c>
      <c r="AF22" s="474" t="s">
        <v>546</v>
      </c>
      <c r="AG22" s="475" t="s">
        <v>645</v>
      </c>
    </row>
    <row r="23" spans="1:33" ht="15.75" x14ac:dyDescent="0.25">
      <c r="A23" s="28" t="s">
        <v>29</v>
      </c>
      <c r="B23" s="30" t="s">
        <v>1</v>
      </c>
      <c r="C23" s="20" t="s">
        <v>30</v>
      </c>
      <c r="D23" s="68"/>
      <c r="E23" s="68"/>
      <c r="F23" s="70"/>
      <c r="G23" s="72"/>
      <c r="H23" s="68">
        <v>16</v>
      </c>
      <c r="I23" s="68"/>
      <c r="J23" s="70">
        <v>3</v>
      </c>
      <c r="K23" s="71" t="s">
        <v>191</v>
      </c>
      <c r="L23" s="68"/>
      <c r="M23" s="68"/>
      <c r="N23" s="70"/>
      <c r="O23" s="392"/>
      <c r="P23" s="74"/>
      <c r="Q23" s="68"/>
      <c r="R23" s="70"/>
      <c r="S23" s="71"/>
      <c r="T23" s="68"/>
      <c r="U23" s="68"/>
      <c r="V23" s="80"/>
      <c r="W23" s="81"/>
      <c r="X23" s="68"/>
      <c r="Y23" s="68"/>
      <c r="Z23" s="70"/>
      <c r="AA23" s="177"/>
      <c r="AB23" s="74">
        <f t="shared" si="3"/>
        <v>16</v>
      </c>
      <c r="AC23" s="68">
        <f t="shared" si="4"/>
        <v>0</v>
      </c>
      <c r="AD23" s="74">
        <f t="shared" si="5"/>
        <v>3</v>
      </c>
      <c r="AE23" s="75">
        <f t="shared" si="6"/>
        <v>16</v>
      </c>
      <c r="AF23" s="474" t="s">
        <v>577</v>
      </c>
      <c r="AG23" s="475" t="s">
        <v>598</v>
      </c>
    </row>
    <row r="24" spans="1:33" ht="15.75" x14ac:dyDescent="0.25">
      <c r="A24" s="28" t="s">
        <v>27</v>
      </c>
      <c r="B24" s="30" t="s">
        <v>1</v>
      </c>
      <c r="C24" s="20" t="s">
        <v>28</v>
      </c>
      <c r="D24" s="68"/>
      <c r="E24" s="68"/>
      <c r="F24" s="70"/>
      <c r="G24" s="72"/>
      <c r="H24" s="68"/>
      <c r="I24" s="68"/>
      <c r="J24" s="70"/>
      <c r="K24" s="71"/>
      <c r="L24" s="68">
        <v>14</v>
      </c>
      <c r="M24" s="68"/>
      <c r="N24" s="70">
        <v>3</v>
      </c>
      <c r="O24" s="392" t="s">
        <v>191</v>
      </c>
      <c r="P24" s="74"/>
      <c r="Q24" s="68"/>
      <c r="R24" s="70"/>
      <c r="S24" s="71"/>
      <c r="T24" s="68"/>
      <c r="U24" s="68"/>
      <c r="V24" s="80"/>
      <c r="W24" s="81"/>
      <c r="X24" s="68"/>
      <c r="Y24" s="68"/>
      <c r="Z24" s="70"/>
      <c r="AA24" s="177"/>
      <c r="AB24" s="74">
        <f t="shared" si="3"/>
        <v>14</v>
      </c>
      <c r="AC24" s="68">
        <f t="shared" si="4"/>
        <v>0</v>
      </c>
      <c r="AD24" s="74">
        <f t="shared" si="5"/>
        <v>3</v>
      </c>
      <c r="AE24" s="75">
        <f t="shared" si="6"/>
        <v>14</v>
      </c>
      <c r="AF24" s="474" t="s">
        <v>577</v>
      </c>
      <c r="AG24" s="475" t="s">
        <v>598</v>
      </c>
    </row>
    <row r="25" spans="1:33" ht="15.75" x14ac:dyDescent="0.25">
      <c r="A25" s="28" t="s">
        <v>31</v>
      </c>
      <c r="B25" s="30" t="s">
        <v>1</v>
      </c>
      <c r="C25" s="20" t="s">
        <v>32</v>
      </c>
      <c r="D25" s="68"/>
      <c r="E25" s="68"/>
      <c r="F25" s="70"/>
      <c r="G25" s="72"/>
      <c r="H25" s="68"/>
      <c r="I25" s="68"/>
      <c r="J25" s="70"/>
      <c r="K25" s="71"/>
      <c r="L25" s="68"/>
      <c r="M25" s="68"/>
      <c r="N25" s="70"/>
      <c r="O25" s="392"/>
      <c r="P25" s="74">
        <v>16</v>
      </c>
      <c r="Q25" s="68"/>
      <c r="R25" s="70">
        <v>3</v>
      </c>
      <c r="S25" s="71" t="s">
        <v>191</v>
      </c>
      <c r="T25" s="68"/>
      <c r="U25" s="68"/>
      <c r="V25" s="80"/>
      <c r="W25" s="81"/>
      <c r="X25" s="68"/>
      <c r="Y25" s="68"/>
      <c r="Z25" s="70"/>
      <c r="AA25" s="177"/>
      <c r="AB25" s="74">
        <f t="shared" si="3"/>
        <v>16</v>
      </c>
      <c r="AC25" s="68">
        <f t="shared" si="4"/>
        <v>0</v>
      </c>
      <c r="AD25" s="74">
        <f t="shared" si="5"/>
        <v>3</v>
      </c>
      <c r="AE25" s="75">
        <f t="shared" si="6"/>
        <v>16</v>
      </c>
      <c r="AF25" s="474" t="s">
        <v>577</v>
      </c>
      <c r="AG25" s="475" t="s">
        <v>598</v>
      </c>
    </row>
    <row r="26" spans="1:33" ht="15.75" x14ac:dyDescent="0.25">
      <c r="A26" s="28" t="s">
        <v>33</v>
      </c>
      <c r="B26" s="30" t="s">
        <v>1</v>
      </c>
      <c r="C26" s="20" t="s">
        <v>34</v>
      </c>
      <c r="D26" s="68"/>
      <c r="E26" s="68"/>
      <c r="F26" s="70"/>
      <c r="G26" s="72"/>
      <c r="H26" s="68"/>
      <c r="I26" s="68"/>
      <c r="J26" s="70"/>
      <c r="K26" s="71"/>
      <c r="L26" s="68"/>
      <c r="M26" s="68"/>
      <c r="N26" s="70"/>
      <c r="O26" s="392"/>
      <c r="P26" s="74"/>
      <c r="Q26" s="68"/>
      <c r="R26" s="70"/>
      <c r="S26" s="71"/>
      <c r="T26" s="68">
        <v>16</v>
      </c>
      <c r="U26" s="68"/>
      <c r="V26" s="80">
        <v>3</v>
      </c>
      <c r="W26" s="81" t="s">
        <v>191</v>
      </c>
      <c r="X26" s="68"/>
      <c r="Y26" s="68"/>
      <c r="Z26" s="70"/>
      <c r="AA26" s="177"/>
      <c r="AB26" s="74">
        <f t="shared" si="3"/>
        <v>16</v>
      </c>
      <c r="AC26" s="68">
        <f t="shared" si="4"/>
        <v>0</v>
      </c>
      <c r="AD26" s="74">
        <f t="shared" si="5"/>
        <v>3</v>
      </c>
      <c r="AE26" s="75">
        <f t="shared" si="6"/>
        <v>16</v>
      </c>
      <c r="AF26" s="474" t="s">
        <v>577</v>
      </c>
      <c r="AG26" s="475" t="s">
        <v>598</v>
      </c>
    </row>
    <row r="27" spans="1:33" ht="15.75" x14ac:dyDescent="0.25">
      <c r="A27" s="28" t="s">
        <v>35</v>
      </c>
      <c r="B27" s="30" t="s">
        <v>1</v>
      </c>
      <c r="C27" s="20" t="s">
        <v>36</v>
      </c>
      <c r="D27" s="68"/>
      <c r="E27" s="68"/>
      <c r="F27" s="70"/>
      <c r="G27" s="72"/>
      <c r="H27" s="68"/>
      <c r="I27" s="68"/>
      <c r="J27" s="70"/>
      <c r="K27" s="71"/>
      <c r="L27" s="68"/>
      <c r="M27" s="68"/>
      <c r="N27" s="70"/>
      <c r="O27" s="392"/>
      <c r="P27" s="74"/>
      <c r="Q27" s="68"/>
      <c r="R27" s="70"/>
      <c r="S27" s="71"/>
      <c r="T27" s="68"/>
      <c r="U27" s="68"/>
      <c r="V27" s="80"/>
      <c r="W27" s="81"/>
      <c r="X27" s="68"/>
      <c r="Y27" s="68">
        <v>10</v>
      </c>
      <c r="Z27" s="70">
        <v>1</v>
      </c>
      <c r="AA27" s="177" t="s">
        <v>192</v>
      </c>
      <c r="AB27" s="74">
        <f t="shared" si="3"/>
        <v>0</v>
      </c>
      <c r="AC27" s="68">
        <f t="shared" si="4"/>
        <v>10</v>
      </c>
      <c r="AD27" s="74">
        <f t="shared" si="5"/>
        <v>1</v>
      </c>
      <c r="AE27" s="75">
        <f t="shared" si="6"/>
        <v>10</v>
      </c>
      <c r="AF27" s="474" t="s">
        <v>577</v>
      </c>
      <c r="AG27" s="475" t="s">
        <v>701</v>
      </c>
    </row>
    <row r="28" spans="1:33" ht="15.75" x14ac:dyDescent="0.25">
      <c r="A28" s="28" t="s">
        <v>39</v>
      </c>
      <c r="B28" s="30" t="s">
        <v>1</v>
      </c>
      <c r="C28" s="20" t="s">
        <v>40</v>
      </c>
      <c r="D28" s="68" t="s">
        <v>154</v>
      </c>
      <c r="E28" s="68" t="s">
        <v>154</v>
      </c>
      <c r="F28" s="70"/>
      <c r="G28" s="72"/>
      <c r="H28" s="68" t="s">
        <v>154</v>
      </c>
      <c r="I28" s="68" t="s">
        <v>154</v>
      </c>
      <c r="J28" s="70"/>
      <c r="K28" s="71"/>
      <c r="L28" s="68">
        <v>16</v>
      </c>
      <c r="M28" s="68"/>
      <c r="N28" s="70">
        <v>3</v>
      </c>
      <c r="O28" s="392" t="s">
        <v>1</v>
      </c>
      <c r="P28" s="74" t="s">
        <v>154</v>
      </c>
      <c r="Q28" s="68" t="s">
        <v>154</v>
      </c>
      <c r="R28" s="70"/>
      <c r="S28" s="71"/>
      <c r="T28" s="68" t="s">
        <v>154</v>
      </c>
      <c r="U28" s="68" t="s">
        <v>154</v>
      </c>
      <c r="V28" s="80"/>
      <c r="W28" s="81"/>
      <c r="X28" s="68"/>
      <c r="Y28" s="68" t="s">
        <v>154</v>
      </c>
      <c r="Z28" s="70"/>
      <c r="AA28" s="177"/>
      <c r="AB28" s="74">
        <f t="shared" si="3"/>
        <v>16</v>
      </c>
      <c r="AC28" s="68">
        <f t="shared" si="4"/>
        <v>0</v>
      </c>
      <c r="AD28" s="74">
        <f t="shared" si="5"/>
        <v>3</v>
      </c>
      <c r="AE28" s="75">
        <f t="shared" si="6"/>
        <v>16</v>
      </c>
      <c r="AF28" s="474" t="s">
        <v>566</v>
      </c>
      <c r="AG28" s="475" t="s">
        <v>567</v>
      </c>
    </row>
    <row r="29" spans="1:33" ht="15.75" x14ac:dyDescent="0.25">
      <c r="A29" s="28" t="s">
        <v>37</v>
      </c>
      <c r="B29" s="30" t="s">
        <v>1</v>
      </c>
      <c r="C29" s="20" t="s">
        <v>38</v>
      </c>
      <c r="D29" s="68" t="s">
        <v>154</v>
      </c>
      <c r="E29" s="68" t="s">
        <v>154</v>
      </c>
      <c r="F29" s="70"/>
      <c r="G29" s="72"/>
      <c r="H29" s="68" t="s">
        <v>154</v>
      </c>
      <c r="I29" s="68" t="s">
        <v>154</v>
      </c>
      <c r="J29" s="70"/>
      <c r="K29" s="71"/>
      <c r="L29" s="68" t="s">
        <v>154</v>
      </c>
      <c r="M29" s="68" t="s">
        <v>154</v>
      </c>
      <c r="N29" s="70"/>
      <c r="O29" s="392"/>
      <c r="P29" s="74">
        <v>12</v>
      </c>
      <c r="Q29" s="68"/>
      <c r="R29" s="70">
        <v>3</v>
      </c>
      <c r="S29" s="71" t="s">
        <v>193</v>
      </c>
      <c r="T29" s="68" t="s">
        <v>154</v>
      </c>
      <c r="U29" s="68" t="s">
        <v>154</v>
      </c>
      <c r="V29" s="80"/>
      <c r="W29" s="81"/>
      <c r="X29" s="68"/>
      <c r="Y29" s="68" t="s">
        <v>154</v>
      </c>
      <c r="Z29" s="70"/>
      <c r="AA29" s="177"/>
      <c r="AB29" s="74">
        <f t="shared" si="3"/>
        <v>12</v>
      </c>
      <c r="AC29" s="68">
        <f t="shared" si="4"/>
        <v>0</v>
      </c>
      <c r="AD29" s="74">
        <f t="shared" si="5"/>
        <v>3</v>
      </c>
      <c r="AE29" s="75">
        <f t="shared" si="6"/>
        <v>12</v>
      </c>
      <c r="AF29" s="474" t="s">
        <v>566</v>
      </c>
      <c r="AG29" s="475" t="s">
        <v>567</v>
      </c>
    </row>
    <row r="30" spans="1:33" ht="15.75" x14ac:dyDescent="0.25">
      <c r="A30" s="889" t="s">
        <v>194</v>
      </c>
      <c r="B30" s="30" t="s">
        <v>1</v>
      </c>
      <c r="C30" s="898" t="s">
        <v>46</v>
      </c>
      <c r="D30" s="68" t="s">
        <v>154</v>
      </c>
      <c r="E30" s="68" t="s">
        <v>154</v>
      </c>
      <c r="F30" s="70"/>
      <c r="G30" s="72"/>
      <c r="H30" s="68">
        <v>20</v>
      </c>
      <c r="I30" s="68"/>
      <c r="J30" s="70">
        <v>4</v>
      </c>
      <c r="K30" s="71" t="s">
        <v>191</v>
      </c>
      <c r="L30" s="68" t="s">
        <v>154</v>
      </c>
      <c r="M30" s="68" t="s">
        <v>154</v>
      </c>
      <c r="N30" s="70"/>
      <c r="O30" s="392"/>
      <c r="P30" s="74" t="s">
        <v>154</v>
      </c>
      <c r="Q30" s="68" t="s">
        <v>154</v>
      </c>
      <c r="R30" s="70"/>
      <c r="S30" s="71"/>
      <c r="T30" s="68" t="s">
        <v>154</v>
      </c>
      <c r="U30" s="68" t="s">
        <v>154</v>
      </c>
      <c r="V30" s="80"/>
      <c r="W30" s="81"/>
      <c r="X30" s="68" t="s">
        <v>154</v>
      </c>
      <c r="Y30" s="68" t="s">
        <v>154</v>
      </c>
      <c r="Z30" s="70"/>
      <c r="AA30" s="177"/>
      <c r="AB30" s="74">
        <f t="shared" si="3"/>
        <v>20</v>
      </c>
      <c r="AC30" s="68">
        <f t="shared" si="4"/>
        <v>0</v>
      </c>
      <c r="AD30" s="74">
        <f t="shared" si="5"/>
        <v>4</v>
      </c>
      <c r="AE30" s="75">
        <f t="shared" si="6"/>
        <v>20</v>
      </c>
      <c r="AF30" s="474" t="s">
        <v>578</v>
      </c>
      <c r="AG30" s="748" t="s">
        <v>1059</v>
      </c>
    </row>
    <row r="31" spans="1:33" ht="15.75" x14ac:dyDescent="0.25">
      <c r="A31" s="889" t="s">
        <v>195</v>
      </c>
      <c r="B31" s="30" t="s">
        <v>1</v>
      </c>
      <c r="C31" s="898" t="s">
        <v>45</v>
      </c>
      <c r="D31" s="68" t="s">
        <v>154</v>
      </c>
      <c r="E31" s="68" t="s">
        <v>154</v>
      </c>
      <c r="F31" s="70"/>
      <c r="G31" s="72"/>
      <c r="H31" s="68" t="s">
        <v>154</v>
      </c>
      <c r="I31" s="68" t="s">
        <v>154</v>
      </c>
      <c r="J31" s="70"/>
      <c r="K31" s="71"/>
      <c r="L31" s="68">
        <v>16</v>
      </c>
      <c r="M31" s="68"/>
      <c r="N31" s="70">
        <v>4</v>
      </c>
      <c r="O31" s="392" t="s">
        <v>191</v>
      </c>
      <c r="P31" s="74" t="s">
        <v>154</v>
      </c>
      <c r="Q31" s="68" t="s">
        <v>154</v>
      </c>
      <c r="R31" s="70"/>
      <c r="S31" s="71"/>
      <c r="T31" s="68" t="s">
        <v>154</v>
      </c>
      <c r="U31" s="68" t="s">
        <v>154</v>
      </c>
      <c r="V31" s="80"/>
      <c r="W31" s="81"/>
      <c r="X31" s="68" t="s">
        <v>154</v>
      </c>
      <c r="Y31" s="68" t="s">
        <v>154</v>
      </c>
      <c r="Z31" s="70"/>
      <c r="AA31" s="177"/>
      <c r="AB31" s="74">
        <f t="shared" si="3"/>
        <v>16</v>
      </c>
      <c r="AC31" s="68">
        <f t="shared" si="4"/>
        <v>0</v>
      </c>
      <c r="AD31" s="74">
        <f t="shared" si="5"/>
        <v>4</v>
      </c>
      <c r="AE31" s="75">
        <f t="shared" si="6"/>
        <v>16</v>
      </c>
      <c r="AF31" s="474" t="s">
        <v>578</v>
      </c>
      <c r="AG31" s="748" t="s">
        <v>1059</v>
      </c>
    </row>
    <row r="32" spans="1:33" ht="15.75" x14ac:dyDescent="0.25">
      <c r="A32" s="32" t="s">
        <v>47</v>
      </c>
      <c r="B32" s="30" t="s">
        <v>1</v>
      </c>
      <c r="C32" s="33" t="s">
        <v>48</v>
      </c>
      <c r="D32" s="68" t="s">
        <v>154</v>
      </c>
      <c r="E32" s="68" t="s">
        <v>154</v>
      </c>
      <c r="F32" s="70"/>
      <c r="G32" s="72"/>
      <c r="H32" s="68" t="s">
        <v>154</v>
      </c>
      <c r="I32" s="68" t="s">
        <v>154</v>
      </c>
      <c r="J32" s="70"/>
      <c r="K32" s="71"/>
      <c r="L32" s="68">
        <v>16</v>
      </c>
      <c r="M32" s="68"/>
      <c r="N32" s="70">
        <v>3</v>
      </c>
      <c r="O32" s="392" t="s">
        <v>191</v>
      </c>
      <c r="P32" s="74" t="s">
        <v>154</v>
      </c>
      <c r="Q32" s="68" t="s">
        <v>154</v>
      </c>
      <c r="R32" s="70"/>
      <c r="S32" s="71"/>
      <c r="T32" s="68" t="s">
        <v>154</v>
      </c>
      <c r="U32" s="68" t="s">
        <v>154</v>
      </c>
      <c r="V32" s="80"/>
      <c r="W32" s="81"/>
      <c r="X32" s="68" t="s">
        <v>154</v>
      </c>
      <c r="Y32" s="68" t="s">
        <v>154</v>
      </c>
      <c r="Z32" s="70"/>
      <c r="AA32" s="177"/>
      <c r="AB32" s="74">
        <f t="shared" si="3"/>
        <v>16</v>
      </c>
      <c r="AC32" s="68">
        <f t="shared" si="4"/>
        <v>0</v>
      </c>
      <c r="AD32" s="74">
        <f t="shared" si="5"/>
        <v>3</v>
      </c>
      <c r="AE32" s="75">
        <f t="shared" si="6"/>
        <v>16</v>
      </c>
      <c r="AF32" s="474" t="s">
        <v>574</v>
      </c>
      <c r="AG32" s="475" t="s">
        <v>696</v>
      </c>
    </row>
    <row r="33" spans="1:33" ht="15.75" x14ac:dyDescent="0.25">
      <c r="A33" s="32" t="s">
        <v>49</v>
      </c>
      <c r="B33" s="30" t="s">
        <v>1</v>
      </c>
      <c r="C33" s="33" t="s">
        <v>50</v>
      </c>
      <c r="D33" s="68" t="s">
        <v>154</v>
      </c>
      <c r="E33" s="68" t="s">
        <v>154</v>
      </c>
      <c r="F33" s="70"/>
      <c r="G33" s="72"/>
      <c r="H33" s="68" t="s">
        <v>154</v>
      </c>
      <c r="I33" s="68" t="s">
        <v>154</v>
      </c>
      <c r="J33" s="70"/>
      <c r="K33" s="71"/>
      <c r="L33" s="68" t="s">
        <v>154</v>
      </c>
      <c r="M33" s="68" t="s">
        <v>154</v>
      </c>
      <c r="N33" s="70"/>
      <c r="O33" s="392"/>
      <c r="P33" s="74">
        <v>16</v>
      </c>
      <c r="Q33" s="68"/>
      <c r="R33" s="70">
        <v>3</v>
      </c>
      <c r="S33" s="71" t="s">
        <v>191</v>
      </c>
      <c r="T33" s="68" t="s">
        <v>154</v>
      </c>
      <c r="U33" s="68" t="s">
        <v>154</v>
      </c>
      <c r="V33" s="80"/>
      <c r="W33" s="81"/>
      <c r="X33" s="68" t="s">
        <v>154</v>
      </c>
      <c r="Y33" s="68" t="s">
        <v>154</v>
      </c>
      <c r="Z33" s="70"/>
      <c r="AA33" s="177"/>
      <c r="AB33" s="74">
        <f t="shared" si="3"/>
        <v>16</v>
      </c>
      <c r="AC33" s="68">
        <f t="shared" si="4"/>
        <v>0</v>
      </c>
      <c r="AD33" s="74">
        <f t="shared" si="5"/>
        <v>3</v>
      </c>
      <c r="AE33" s="75">
        <f t="shared" si="6"/>
        <v>16</v>
      </c>
      <c r="AF33" s="474" t="s">
        <v>574</v>
      </c>
      <c r="AG33" s="475" t="s">
        <v>584</v>
      </c>
    </row>
    <row r="34" spans="1:33" ht="15.75" x14ac:dyDescent="0.25">
      <c r="A34" s="32" t="s">
        <v>52</v>
      </c>
      <c r="B34" s="30" t="s">
        <v>1</v>
      </c>
      <c r="C34" s="33" t="s">
        <v>53</v>
      </c>
      <c r="D34" s="68" t="s">
        <v>154</v>
      </c>
      <c r="E34" s="68" t="s">
        <v>154</v>
      </c>
      <c r="F34" s="70"/>
      <c r="G34" s="72"/>
      <c r="H34" s="68" t="s">
        <v>154</v>
      </c>
      <c r="I34" s="68" t="s">
        <v>154</v>
      </c>
      <c r="J34" s="70"/>
      <c r="K34" s="71"/>
      <c r="L34" s="68" t="s">
        <v>154</v>
      </c>
      <c r="M34" s="68" t="s">
        <v>154</v>
      </c>
      <c r="N34" s="70"/>
      <c r="O34" s="392"/>
      <c r="P34" s="74" t="s">
        <v>154</v>
      </c>
      <c r="Q34" s="68" t="s">
        <v>154</v>
      </c>
      <c r="R34" s="70"/>
      <c r="S34" s="71"/>
      <c r="T34" s="68">
        <v>16</v>
      </c>
      <c r="U34" s="68"/>
      <c r="V34" s="80">
        <v>4</v>
      </c>
      <c r="W34" s="81" t="s">
        <v>191</v>
      </c>
      <c r="X34" s="68" t="s">
        <v>154</v>
      </c>
      <c r="Y34" s="68" t="s">
        <v>154</v>
      </c>
      <c r="Z34" s="70"/>
      <c r="AA34" s="177"/>
      <c r="AB34" s="74">
        <f t="shared" si="3"/>
        <v>16</v>
      </c>
      <c r="AC34" s="68">
        <f t="shared" si="4"/>
        <v>0</v>
      </c>
      <c r="AD34" s="74">
        <f t="shared" si="5"/>
        <v>4</v>
      </c>
      <c r="AE34" s="75">
        <f t="shared" si="6"/>
        <v>16</v>
      </c>
      <c r="AF34" s="474" t="s">
        <v>578</v>
      </c>
      <c r="AG34" s="475" t="s">
        <v>849</v>
      </c>
    </row>
    <row r="35" spans="1:33" ht="15.75" x14ac:dyDescent="0.25">
      <c r="A35" s="889" t="s">
        <v>54</v>
      </c>
      <c r="B35" s="30" t="s">
        <v>1</v>
      </c>
      <c r="C35" s="898" t="s">
        <v>55</v>
      </c>
      <c r="D35" s="68" t="s">
        <v>154</v>
      </c>
      <c r="E35" s="68" t="s">
        <v>154</v>
      </c>
      <c r="F35" s="70"/>
      <c r="G35" s="72"/>
      <c r="H35" s="68" t="s">
        <v>154</v>
      </c>
      <c r="I35" s="68" t="s">
        <v>154</v>
      </c>
      <c r="J35" s="70"/>
      <c r="K35" s="71"/>
      <c r="L35" s="68" t="s">
        <v>154</v>
      </c>
      <c r="M35" s="68" t="s">
        <v>154</v>
      </c>
      <c r="N35" s="70"/>
      <c r="O35" s="392"/>
      <c r="P35" s="74" t="s">
        <v>154</v>
      </c>
      <c r="Q35" s="68" t="s">
        <v>154</v>
      </c>
      <c r="R35" s="70"/>
      <c r="S35" s="71"/>
      <c r="T35" s="68" t="s">
        <v>154</v>
      </c>
      <c r="U35" s="68" t="s">
        <v>154</v>
      </c>
      <c r="V35" s="80"/>
      <c r="W35" s="81"/>
      <c r="X35" s="68">
        <v>16</v>
      </c>
      <c r="Y35" s="68"/>
      <c r="Z35" s="70">
        <v>3</v>
      </c>
      <c r="AA35" s="177" t="s">
        <v>191</v>
      </c>
      <c r="AB35" s="74">
        <f t="shared" si="3"/>
        <v>16</v>
      </c>
      <c r="AC35" s="68">
        <f t="shared" si="4"/>
        <v>0</v>
      </c>
      <c r="AD35" s="74">
        <f t="shared" si="5"/>
        <v>3</v>
      </c>
      <c r="AE35" s="75">
        <f t="shared" si="6"/>
        <v>16</v>
      </c>
      <c r="AF35" s="474" t="s">
        <v>578</v>
      </c>
      <c r="AG35" s="748" t="s">
        <v>849</v>
      </c>
    </row>
    <row r="36" spans="1:33" ht="15.75" x14ac:dyDescent="0.25">
      <c r="A36" s="32" t="s">
        <v>56</v>
      </c>
      <c r="B36" s="30" t="s">
        <v>1</v>
      </c>
      <c r="C36" s="20" t="s">
        <v>114</v>
      </c>
      <c r="D36" s="68" t="s">
        <v>154</v>
      </c>
      <c r="E36" s="68" t="s">
        <v>154</v>
      </c>
      <c r="F36" s="70"/>
      <c r="G36" s="72"/>
      <c r="H36" s="68" t="s">
        <v>154</v>
      </c>
      <c r="I36" s="68" t="s">
        <v>154</v>
      </c>
      <c r="J36" s="70"/>
      <c r="K36" s="71"/>
      <c r="L36" s="68" t="s">
        <v>154</v>
      </c>
      <c r="M36" s="68" t="s">
        <v>154</v>
      </c>
      <c r="N36" s="70"/>
      <c r="O36" s="392"/>
      <c r="P36" s="74">
        <v>8</v>
      </c>
      <c r="Q36" s="68"/>
      <c r="R36" s="70">
        <v>2</v>
      </c>
      <c r="S36" s="71" t="s">
        <v>1</v>
      </c>
      <c r="T36" s="68" t="s">
        <v>154</v>
      </c>
      <c r="U36" s="68" t="s">
        <v>154</v>
      </c>
      <c r="V36" s="80"/>
      <c r="W36" s="81"/>
      <c r="X36" s="68" t="s">
        <v>154</v>
      </c>
      <c r="Y36" s="68" t="s">
        <v>154</v>
      </c>
      <c r="Z36" s="70"/>
      <c r="AA36" s="177"/>
      <c r="AB36" s="74">
        <f t="shared" si="3"/>
        <v>8</v>
      </c>
      <c r="AC36" s="68">
        <f t="shared" si="4"/>
        <v>0</v>
      </c>
      <c r="AD36" s="74">
        <f t="shared" si="5"/>
        <v>2</v>
      </c>
      <c r="AE36" s="75">
        <f t="shared" si="6"/>
        <v>8</v>
      </c>
      <c r="AF36" s="652" t="s">
        <v>807</v>
      </c>
      <c r="AG36" s="475" t="s">
        <v>841</v>
      </c>
    </row>
    <row r="37" spans="1:33" ht="15.75" x14ac:dyDescent="0.25">
      <c r="A37" s="32" t="s">
        <v>57</v>
      </c>
      <c r="B37" s="30" t="s">
        <v>1</v>
      </c>
      <c r="C37" s="20" t="s">
        <v>58</v>
      </c>
      <c r="D37" s="68" t="s">
        <v>154</v>
      </c>
      <c r="E37" s="68" t="s">
        <v>154</v>
      </c>
      <c r="F37" s="70"/>
      <c r="G37" s="72"/>
      <c r="H37" s="68" t="s">
        <v>154</v>
      </c>
      <c r="I37" s="68" t="s">
        <v>154</v>
      </c>
      <c r="J37" s="70"/>
      <c r="K37" s="71"/>
      <c r="L37" s="68" t="s">
        <v>154</v>
      </c>
      <c r="M37" s="68" t="s">
        <v>154</v>
      </c>
      <c r="N37" s="70"/>
      <c r="O37" s="392"/>
      <c r="P37" s="74" t="s">
        <v>154</v>
      </c>
      <c r="Q37" s="68" t="s">
        <v>154</v>
      </c>
      <c r="R37" s="70"/>
      <c r="S37" s="71"/>
      <c r="T37" s="68">
        <v>8</v>
      </c>
      <c r="U37" s="68" t="s">
        <v>154</v>
      </c>
      <c r="V37" s="80">
        <v>2</v>
      </c>
      <c r="W37" s="81" t="s">
        <v>1</v>
      </c>
      <c r="X37" s="68" t="s">
        <v>154</v>
      </c>
      <c r="Y37" s="68" t="s">
        <v>154</v>
      </c>
      <c r="Z37" s="70"/>
      <c r="AA37" s="177"/>
      <c r="AB37" s="74">
        <f t="shared" si="3"/>
        <v>8</v>
      </c>
      <c r="AC37" s="68">
        <f t="shared" si="4"/>
        <v>0</v>
      </c>
      <c r="AD37" s="74">
        <f t="shared" si="5"/>
        <v>2</v>
      </c>
      <c r="AE37" s="75">
        <f t="shared" si="6"/>
        <v>8</v>
      </c>
      <c r="AF37" s="652" t="s">
        <v>807</v>
      </c>
      <c r="AG37" s="475" t="s">
        <v>841</v>
      </c>
    </row>
    <row r="38" spans="1:33" ht="15.75" x14ac:dyDescent="0.25">
      <c r="A38" s="28" t="s">
        <v>80</v>
      </c>
      <c r="B38" s="30" t="s">
        <v>1</v>
      </c>
      <c r="C38" s="20" t="s">
        <v>81</v>
      </c>
      <c r="D38" s="68"/>
      <c r="E38" s="68"/>
      <c r="F38" s="70"/>
      <c r="G38" s="72"/>
      <c r="H38" s="68"/>
      <c r="I38" s="68">
        <v>8</v>
      </c>
      <c r="J38" s="70">
        <v>2</v>
      </c>
      <c r="K38" s="71" t="s">
        <v>157</v>
      </c>
      <c r="L38" s="68"/>
      <c r="M38" s="68"/>
      <c r="N38" s="70"/>
      <c r="O38" s="392"/>
      <c r="P38" s="74"/>
      <c r="Q38" s="68"/>
      <c r="R38" s="70"/>
      <c r="S38" s="71"/>
      <c r="T38" s="68"/>
      <c r="U38" s="68"/>
      <c r="V38" s="80"/>
      <c r="W38" s="81"/>
      <c r="X38" s="68"/>
      <c r="Y38" s="68"/>
      <c r="Z38" s="70"/>
      <c r="AA38" s="177"/>
      <c r="AB38" s="74">
        <f t="shared" si="3"/>
        <v>0</v>
      </c>
      <c r="AC38" s="68">
        <f t="shared" si="4"/>
        <v>8</v>
      </c>
      <c r="AD38" s="74">
        <f t="shared" si="5"/>
        <v>2</v>
      </c>
      <c r="AE38" s="75">
        <f t="shared" si="6"/>
        <v>8</v>
      </c>
      <c r="AF38" s="474" t="s">
        <v>552</v>
      </c>
      <c r="AG38" s="475" t="s">
        <v>597</v>
      </c>
    </row>
    <row r="39" spans="1:33" ht="15.75" x14ac:dyDescent="0.25">
      <c r="A39" s="28" t="s">
        <v>82</v>
      </c>
      <c r="B39" s="30" t="s">
        <v>1</v>
      </c>
      <c r="C39" s="20" t="s">
        <v>83</v>
      </c>
      <c r="D39" s="68"/>
      <c r="E39" s="68"/>
      <c r="F39" s="70"/>
      <c r="G39" s="72"/>
      <c r="H39" s="68"/>
      <c r="I39" s="68"/>
      <c r="J39" s="70"/>
      <c r="K39" s="71"/>
      <c r="L39" s="68"/>
      <c r="M39" s="68">
        <v>8</v>
      </c>
      <c r="N39" s="70">
        <v>2</v>
      </c>
      <c r="O39" s="392" t="s">
        <v>157</v>
      </c>
      <c r="P39" s="74"/>
      <c r="Q39" s="68"/>
      <c r="R39" s="70"/>
      <c r="S39" s="71"/>
      <c r="T39" s="68"/>
      <c r="U39" s="68"/>
      <c r="V39" s="80"/>
      <c r="W39" s="81"/>
      <c r="X39" s="68"/>
      <c r="Y39" s="68"/>
      <c r="Z39" s="70"/>
      <c r="AA39" s="177"/>
      <c r="AB39" s="74">
        <f t="shared" si="3"/>
        <v>0</v>
      </c>
      <c r="AC39" s="68">
        <f t="shared" si="4"/>
        <v>8</v>
      </c>
      <c r="AD39" s="74">
        <f t="shared" si="5"/>
        <v>2</v>
      </c>
      <c r="AE39" s="75">
        <f t="shared" si="6"/>
        <v>8</v>
      </c>
      <c r="AF39" s="474" t="s">
        <v>552</v>
      </c>
      <c r="AG39" s="475" t="s">
        <v>597</v>
      </c>
    </row>
    <row r="40" spans="1:33" ht="15.75" x14ac:dyDescent="0.25">
      <c r="A40" s="28" t="s">
        <v>84</v>
      </c>
      <c r="B40" s="30" t="s">
        <v>1</v>
      </c>
      <c r="C40" s="20" t="s">
        <v>85</v>
      </c>
      <c r="D40" s="68"/>
      <c r="E40" s="68"/>
      <c r="F40" s="70"/>
      <c r="G40" s="72"/>
      <c r="H40" s="68"/>
      <c r="I40" s="68"/>
      <c r="J40" s="70"/>
      <c r="K40" s="71"/>
      <c r="L40" s="68"/>
      <c r="M40" s="68"/>
      <c r="N40" s="70"/>
      <c r="O40" s="392"/>
      <c r="P40" s="74"/>
      <c r="Q40" s="68">
        <v>8</v>
      </c>
      <c r="R40" s="70">
        <v>2</v>
      </c>
      <c r="S40" s="71" t="s">
        <v>157</v>
      </c>
      <c r="T40" s="68"/>
      <c r="U40" s="68"/>
      <c r="V40" s="80"/>
      <c r="W40" s="81"/>
      <c r="X40" s="68"/>
      <c r="Y40" s="68"/>
      <c r="Z40" s="70"/>
      <c r="AA40" s="177"/>
      <c r="AB40" s="74">
        <f t="shared" si="3"/>
        <v>0</v>
      </c>
      <c r="AC40" s="68">
        <f t="shared" si="4"/>
        <v>8</v>
      </c>
      <c r="AD40" s="74">
        <f t="shared" si="5"/>
        <v>2</v>
      </c>
      <c r="AE40" s="75">
        <f t="shared" si="6"/>
        <v>8</v>
      </c>
      <c r="AF40" s="474" t="s">
        <v>552</v>
      </c>
      <c r="AG40" s="475" t="s">
        <v>597</v>
      </c>
    </row>
    <row r="41" spans="1:33" ht="15.75" x14ac:dyDescent="0.25">
      <c r="A41" s="28" t="s">
        <v>86</v>
      </c>
      <c r="B41" s="30" t="s">
        <v>1</v>
      </c>
      <c r="C41" s="20" t="s">
        <v>87</v>
      </c>
      <c r="D41" s="68"/>
      <c r="E41" s="68"/>
      <c r="F41" s="70"/>
      <c r="G41" s="72"/>
      <c r="H41" s="68"/>
      <c r="I41" s="68"/>
      <c r="J41" s="70"/>
      <c r="K41" s="71"/>
      <c r="L41" s="68"/>
      <c r="M41" s="68"/>
      <c r="N41" s="70"/>
      <c r="O41" s="392"/>
      <c r="P41" s="74"/>
      <c r="Q41" s="68"/>
      <c r="R41" s="70"/>
      <c r="S41" s="71"/>
      <c r="T41" s="68"/>
      <c r="U41" s="68">
        <v>8</v>
      </c>
      <c r="V41" s="80">
        <v>2</v>
      </c>
      <c r="W41" s="81" t="s">
        <v>157</v>
      </c>
      <c r="X41" s="68"/>
      <c r="Y41" s="68"/>
      <c r="Z41" s="70"/>
      <c r="AA41" s="177"/>
      <c r="AB41" s="74">
        <f t="shared" si="3"/>
        <v>0</v>
      </c>
      <c r="AC41" s="68">
        <f t="shared" si="4"/>
        <v>8</v>
      </c>
      <c r="AD41" s="74">
        <f t="shared" si="5"/>
        <v>2</v>
      </c>
      <c r="AE41" s="75">
        <f t="shared" si="6"/>
        <v>8</v>
      </c>
      <c r="AF41" s="474" t="s">
        <v>552</v>
      </c>
      <c r="AG41" s="475" t="s">
        <v>597</v>
      </c>
    </row>
    <row r="42" spans="1:33" ht="15.75" x14ac:dyDescent="0.25">
      <c r="A42" s="28" t="s">
        <v>88</v>
      </c>
      <c r="B42" s="30" t="s">
        <v>1</v>
      </c>
      <c r="C42" s="20" t="s">
        <v>89</v>
      </c>
      <c r="D42" s="68"/>
      <c r="E42" s="68"/>
      <c r="F42" s="70"/>
      <c r="G42" s="72"/>
      <c r="H42" s="68"/>
      <c r="I42" s="68"/>
      <c r="J42" s="70"/>
      <c r="K42" s="71"/>
      <c r="L42" s="68"/>
      <c r="M42" s="68"/>
      <c r="N42" s="70"/>
      <c r="O42" s="392"/>
      <c r="P42" s="74"/>
      <c r="Q42" s="68"/>
      <c r="R42" s="70"/>
      <c r="S42" s="71"/>
      <c r="T42" s="68"/>
      <c r="U42" s="68"/>
      <c r="V42" s="80"/>
      <c r="W42" s="81"/>
      <c r="X42" s="68"/>
      <c r="Y42" s="68">
        <v>8</v>
      </c>
      <c r="Z42" s="70">
        <v>2</v>
      </c>
      <c r="AA42" s="177" t="s">
        <v>157</v>
      </c>
      <c r="AB42" s="74">
        <f t="shared" si="3"/>
        <v>0</v>
      </c>
      <c r="AC42" s="68">
        <f t="shared" si="4"/>
        <v>8</v>
      </c>
      <c r="AD42" s="74">
        <f t="shared" si="5"/>
        <v>2</v>
      </c>
      <c r="AE42" s="75">
        <f t="shared" si="6"/>
        <v>8</v>
      </c>
      <c r="AF42" s="474" t="s">
        <v>552</v>
      </c>
      <c r="AG42" s="475" t="s">
        <v>597</v>
      </c>
    </row>
    <row r="43" spans="1:33" ht="15.75" x14ac:dyDescent="0.25">
      <c r="A43" s="32" t="s">
        <v>1022</v>
      </c>
      <c r="B43" s="30" t="s">
        <v>1</v>
      </c>
      <c r="C43" s="859" t="s">
        <v>1019</v>
      </c>
      <c r="D43" s="68" t="s">
        <v>154</v>
      </c>
      <c r="E43" s="68" t="s">
        <v>154</v>
      </c>
      <c r="F43" s="70"/>
      <c r="G43" s="72"/>
      <c r="H43" s="68" t="s">
        <v>154</v>
      </c>
      <c r="I43" s="68">
        <v>4</v>
      </c>
      <c r="J43" s="70">
        <v>1</v>
      </c>
      <c r="K43" s="71" t="s">
        <v>157</v>
      </c>
      <c r="L43" s="68" t="s">
        <v>154</v>
      </c>
      <c r="M43" s="68" t="s">
        <v>154</v>
      </c>
      <c r="N43" s="70"/>
      <c r="O43" s="392"/>
      <c r="P43" s="74" t="s">
        <v>154</v>
      </c>
      <c r="Q43" s="68" t="s">
        <v>154</v>
      </c>
      <c r="R43" s="70"/>
      <c r="S43" s="71"/>
      <c r="T43" s="68" t="s">
        <v>154</v>
      </c>
      <c r="U43" s="68" t="s">
        <v>154</v>
      </c>
      <c r="V43" s="80"/>
      <c r="W43" s="81"/>
      <c r="X43" s="68" t="s">
        <v>154</v>
      </c>
      <c r="Y43" s="68" t="s">
        <v>154</v>
      </c>
      <c r="Z43" s="70"/>
      <c r="AA43" s="177"/>
      <c r="AB43" s="74">
        <f t="shared" si="3"/>
        <v>0</v>
      </c>
      <c r="AC43" s="68">
        <f t="shared" si="4"/>
        <v>4</v>
      </c>
      <c r="AD43" s="74">
        <f t="shared" si="5"/>
        <v>1</v>
      </c>
      <c r="AE43" s="75">
        <f t="shared" si="6"/>
        <v>4</v>
      </c>
      <c r="AF43" s="899" t="s">
        <v>548</v>
      </c>
      <c r="AG43" s="792" t="s">
        <v>852</v>
      </c>
    </row>
    <row r="44" spans="1:33" ht="15.75" x14ac:dyDescent="0.25">
      <c r="A44" s="32" t="s">
        <v>1023</v>
      </c>
      <c r="B44" s="30" t="s">
        <v>1</v>
      </c>
      <c r="C44" s="859" t="s">
        <v>1020</v>
      </c>
      <c r="D44" s="68" t="s">
        <v>154</v>
      </c>
      <c r="E44" s="68" t="s">
        <v>154</v>
      </c>
      <c r="F44" s="70"/>
      <c r="G44" s="72"/>
      <c r="H44" s="68" t="s">
        <v>154</v>
      </c>
      <c r="I44" s="68" t="s">
        <v>154</v>
      </c>
      <c r="J44" s="70"/>
      <c r="K44" s="71"/>
      <c r="L44" s="68" t="s">
        <v>154</v>
      </c>
      <c r="M44" s="68" t="s">
        <v>154</v>
      </c>
      <c r="N44" s="70"/>
      <c r="O44" s="392"/>
      <c r="P44" s="74" t="s">
        <v>154</v>
      </c>
      <c r="Q44" s="68">
        <v>4</v>
      </c>
      <c r="R44" s="70">
        <v>1</v>
      </c>
      <c r="S44" s="71" t="s">
        <v>157</v>
      </c>
      <c r="T44" s="68" t="s">
        <v>154</v>
      </c>
      <c r="U44" s="68" t="s">
        <v>154</v>
      </c>
      <c r="V44" s="80"/>
      <c r="W44" s="81"/>
      <c r="X44" s="68" t="s">
        <v>154</v>
      </c>
      <c r="Y44" s="68" t="s">
        <v>154</v>
      </c>
      <c r="Z44" s="70"/>
      <c r="AA44" s="177"/>
      <c r="AB44" s="74">
        <f t="shared" si="3"/>
        <v>0</v>
      </c>
      <c r="AC44" s="68">
        <f t="shared" si="4"/>
        <v>4</v>
      </c>
      <c r="AD44" s="74">
        <f t="shared" si="5"/>
        <v>1</v>
      </c>
      <c r="AE44" s="75">
        <f t="shared" si="6"/>
        <v>4</v>
      </c>
      <c r="AF44" s="899" t="s">
        <v>548</v>
      </c>
      <c r="AG44" s="792" t="s">
        <v>852</v>
      </c>
    </row>
    <row r="45" spans="1:33" ht="15.75" x14ac:dyDescent="0.25">
      <c r="A45" s="32" t="s">
        <v>1024</v>
      </c>
      <c r="B45" s="30" t="s">
        <v>1</v>
      </c>
      <c r="C45" s="860" t="s">
        <v>1021</v>
      </c>
      <c r="D45" s="68" t="s">
        <v>154</v>
      </c>
      <c r="E45" s="68" t="s">
        <v>154</v>
      </c>
      <c r="F45" s="70"/>
      <c r="G45" s="72"/>
      <c r="H45" s="68" t="s">
        <v>154</v>
      </c>
      <c r="I45" s="68" t="s">
        <v>154</v>
      </c>
      <c r="J45" s="70"/>
      <c r="K45" s="71"/>
      <c r="L45" s="68" t="s">
        <v>154</v>
      </c>
      <c r="M45" s="68" t="s">
        <v>154</v>
      </c>
      <c r="N45" s="70"/>
      <c r="O45" s="392"/>
      <c r="P45" s="74" t="s">
        <v>154</v>
      </c>
      <c r="Q45" s="68" t="s">
        <v>154</v>
      </c>
      <c r="R45" s="70"/>
      <c r="S45" s="71"/>
      <c r="T45" s="68" t="s">
        <v>154</v>
      </c>
      <c r="U45" s="68" t="s">
        <v>154</v>
      </c>
      <c r="V45" s="80"/>
      <c r="W45" s="81"/>
      <c r="X45" s="68" t="s">
        <v>154</v>
      </c>
      <c r="Y45" s="68">
        <v>4</v>
      </c>
      <c r="Z45" s="70">
        <v>1</v>
      </c>
      <c r="AA45" s="177" t="s">
        <v>157</v>
      </c>
      <c r="AB45" s="74">
        <f t="shared" si="3"/>
        <v>0</v>
      </c>
      <c r="AC45" s="68">
        <f t="shared" si="4"/>
        <v>4</v>
      </c>
      <c r="AD45" s="74">
        <f t="shared" si="5"/>
        <v>1</v>
      </c>
      <c r="AE45" s="75">
        <f t="shared" si="6"/>
        <v>4</v>
      </c>
      <c r="AF45" s="899" t="s">
        <v>548</v>
      </c>
      <c r="AG45" s="792" t="s">
        <v>852</v>
      </c>
    </row>
    <row r="46" spans="1:33" ht="15.75" x14ac:dyDescent="0.25">
      <c r="A46" s="32" t="s">
        <v>1018</v>
      </c>
      <c r="B46" s="30" t="s">
        <v>1</v>
      </c>
      <c r="C46" s="859" t="s">
        <v>850</v>
      </c>
      <c r="D46" s="654"/>
      <c r="E46" s="68"/>
      <c r="F46" s="70"/>
      <c r="G46" s="72"/>
      <c r="H46" s="68"/>
      <c r="I46" s="68">
        <v>8</v>
      </c>
      <c r="J46" s="70">
        <v>2</v>
      </c>
      <c r="K46" s="71" t="s">
        <v>157</v>
      </c>
      <c r="L46" s="68"/>
      <c r="M46" s="68"/>
      <c r="N46" s="70"/>
      <c r="O46" s="392"/>
      <c r="P46" s="74"/>
      <c r="Q46" s="68"/>
      <c r="R46" s="70"/>
      <c r="S46" s="71"/>
      <c r="T46" s="68"/>
      <c r="U46" s="68"/>
      <c r="V46" s="80"/>
      <c r="W46" s="81"/>
      <c r="X46" s="68"/>
      <c r="Y46" s="68"/>
      <c r="Z46" s="70"/>
      <c r="AA46" s="177"/>
      <c r="AB46" s="74">
        <v>0</v>
      </c>
      <c r="AC46" s="68">
        <v>8</v>
      </c>
      <c r="AD46" s="74">
        <v>2</v>
      </c>
      <c r="AE46" s="75">
        <v>8</v>
      </c>
      <c r="AF46" s="899" t="s">
        <v>548</v>
      </c>
      <c r="AG46" s="792" t="s">
        <v>596</v>
      </c>
    </row>
    <row r="47" spans="1:33" ht="15.75" x14ac:dyDescent="0.25">
      <c r="A47" s="32" t="s">
        <v>131</v>
      </c>
      <c r="B47" s="30" t="s">
        <v>1</v>
      </c>
      <c r="C47" s="33" t="s">
        <v>132</v>
      </c>
      <c r="D47" s="68" t="s">
        <v>154</v>
      </c>
      <c r="E47" s="68" t="s">
        <v>154</v>
      </c>
      <c r="F47" s="70"/>
      <c r="G47" s="72"/>
      <c r="H47" s="68">
        <v>4</v>
      </c>
      <c r="I47" s="68">
        <v>4</v>
      </c>
      <c r="J47" s="70">
        <v>1</v>
      </c>
      <c r="K47" s="71" t="s">
        <v>155</v>
      </c>
      <c r="L47" s="68" t="s">
        <v>154</v>
      </c>
      <c r="M47" s="68" t="s">
        <v>154</v>
      </c>
      <c r="N47" s="70"/>
      <c r="O47" s="392"/>
      <c r="P47" s="74" t="s">
        <v>154</v>
      </c>
      <c r="Q47" s="68" t="s">
        <v>154</v>
      </c>
      <c r="R47" s="70"/>
      <c r="S47" s="71"/>
      <c r="T47" s="68" t="s">
        <v>154</v>
      </c>
      <c r="U47" s="68" t="s">
        <v>154</v>
      </c>
      <c r="V47" s="80"/>
      <c r="W47" s="81"/>
      <c r="X47" s="68" t="s">
        <v>154</v>
      </c>
      <c r="Y47" s="68" t="s">
        <v>154</v>
      </c>
      <c r="Z47" s="70"/>
      <c r="AA47" s="177"/>
      <c r="AB47" s="74">
        <f t="shared" si="3"/>
        <v>4</v>
      </c>
      <c r="AC47" s="68">
        <f t="shared" si="4"/>
        <v>4</v>
      </c>
      <c r="AD47" s="74">
        <f t="shared" si="5"/>
        <v>1</v>
      </c>
      <c r="AE47" s="75">
        <f t="shared" si="6"/>
        <v>8</v>
      </c>
      <c r="AF47" s="474" t="s">
        <v>571</v>
      </c>
      <c r="AG47" s="475" t="s">
        <v>601</v>
      </c>
    </row>
    <row r="48" spans="1:33" ht="15.75" x14ac:dyDescent="0.25">
      <c r="A48" s="32" t="s">
        <v>96</v>
      </c>
      <c r="B48" s="30" t="s">
        <v>117</v>
      </c>
      <c r="C48" s="34" t="s">
        <v>128</v>
      </c>
      <c r="D48" s="68" t="s">
        <v>154</v>
      </c>
      <c r="E48" s="68" t="s">
        <v>154</v>
      </c>
      <c r="F48" s="70"/>
      <c r="G48" s="72"/>
      <c r="H48" s="68"/>
      <c r="I48" s="68">
        <v>8</v>
      </c>
      <c r="J48" s="70">
        <v>1</v>
      </c>
      <c r="K48" s="71" t="s">
        <v>157</v>
      </c>
      <c r="L48" s="68" t="s">
        <v>154</v>
      </c>
      <c r="M48" s="68" t="s">
        <v>154</v>
      </c>
      <c r="N48" s="70"/>
      <c r="O48" s="392"/>
      <c r="P48" s="74" t="s">
        <v>154</v>
      </c>
      <c r="Q48" s="68" t="s">
        <v>154</v>
      </c>
      <c r="R48" s="70"/>
      <c r="S48" s="71"/>
      <c r="T48" s="68" t="s">
        <v>154</v>
      </c>
      <c r="U48" s="68" t="s">
        <v>154</v>
      </c>
      <c r="V48" s="80"/>
      <c r="W48" s="81"/>
      <c r="X48" s="68" t="s">
        <v>154</v>
      </c>
      <c r="Y48" s="68" t="s">
        <v>154</v>
      </c>
      <c r="Z48" s="70"/>
      <c r="AA48" s="177"/>
      <c r="AB48" s="74">
        <f t="shared" si="3"/>
        <v>0</v>
      </c>
      <c r="AC48" s="68">
        <f t="shared" si="4"/>
        <v>8</v>
      </c>
      <c r="AD48" s="74">
        <f t="shared" si="5"/>
        <v>1</v>
      </c>
      <c r="AE48" s="75">
        <f t="shared" si="6"/>
        <v>8</v>
      </c>
      <c r="AF48" s="474" t="s">
        <v>548</v>
      </c>
      <c r="AG48" s="475" t="s">
        <v>591</v>
      </c>
    </row>
    <row r="49" spans="1:33" ht="15.75" x14ac:dyDescent="0.25">
      <c r="A49" s="32" t="s">
        <v>100</v>
      </c>
      <c r="B49" s="30" t="s">
        <v>117</v>
      </c>
      <c r="C49" s="34" t="s">
        <v>129</v>
      </c>
      <c r="D49" s="68" t="s">
        <v>154</v>
      </c>
      <c r="E49" s="68" t="s">
        <v>154</v>
      </c>
      <c r="F49" s="70"/>
      <c r="G49" s="72"/>
      <c r="H49" s="68" t="s">
        <v>154</v>
      </c>
      <c r="I49" s="68" t="s">
        <v>154</v>
      </c>
      <c r="J49" s="70"/>
      <c r="K49" s="71"/>
      <c r="L49" s="68"/>
      <c r="M49" s="68">
        <v>8</v>
      </c>
      <c r="N49" s="70">
        <v>1</v>
      </c>
      <c r="O49" s="392" t="s">
        <v>157</v>
      </c>
      <c r="P49" s="74" t="s">
        <v>154</v>
      </c>
      <c r="Q49" s="68" t="s">
        <v>154</v>
      </c>
      <c r="R49" s="70"/>
      <c r="S49" s="71"/>
      <c r="T49" s="68" t="s">
        <v>154</v>
      </c>
      <c r="U49" s="68" t="s">
        <v>154</v>
      </c>
      <c r="V49" s="80"/>
      <c r="W49" s="81"/>
      <c r="X49" s="68" t="s">
        <v>154</v>
      </c>
      <c r="Y49" s="68" t="s">
        <v>154</v>
      </c>
      <c r="Z49" s="70"/>
      <c r="AA49" s="177"/>
      <c r="AB49" s="74">
        <f t="shared" si="3"/>
        <v>0</v>
      </c>
      <c r="AC49" s="68">
        <f t="shared" si="4"/>
        <v>8</v>
      </c>
      <c r="AD49" s="74">
        <f t="shared" si="5"/>
        <v>1</v>
      </c>
      <c r="AE49" s="75">
        <f t="shared" si="6"/>
        <v>8</v>
      </c>
      <c r="AF49" s="474" t="s">
        <v>548</v>
      </c>
      <c r="AG49" s="475" t="s">
        <v>591</v>
      </c>
    </row>
    <row r="50" spans="1:33" ht="15.75" x14ac:dyDescent="0.25">
      <c r="A50" s="32" t="s">
        <v>102</v>
      </c>
      <c r="B50" s="30" t="s">
        <v>117</v>
      </c>
      <c r="C50" s="34" t="s">
        <v>130</v>
      </c>
      <c r="D50" s="68" t="s">
        <v>154</v>
      </c>
      <c r="E50" s="68" t="s">
        <v>154</v>
      </c>
      <c r="F50" s="70"/>
      <c r="G50" s="72"/>
      <c r="H50" s="68" t="s">
        <v>154</v>
      </c>
      <c r="I50" s="68" t="s">
        <v>154</v>
      </c>
      <c r="J50" s="70"/>
      <c r="K50" s="71"/>
      <c r="L50" s="68" t="s">
        <v>154</v>
      </c>
      <c r="M50" s="68" t="s">
        <v>154</v>
      </c>
      <c r="N50" s="70"/>
      <c r="O50" s="392"/>
      <c r="P50" s="74"/>
      <c r="Q50" s="68">
        <v>8</v>
      </c>
      <c r="R50" s="70">
        <v>1</v>
      </c>
      <c r="S50" s="71" t="s">
        <v>157</v>
      </c>
      <c r="T50" s="68" t="s">
        <v>154</v>
      </c>
      <c r="U50" s="68" t="s">
        <v>154</v>
      </c>
      <c r="V50" s="80"/>
      <c r="W50" s="81"/>
      <c r="X50" s="68" t="s">
        <v>154</v>
      </c>
      <c r="Y50" s="68" t="s">
        <v>154</v>
      </c>
      <c r="Z50" s="70"/>
      <c r="AA50" s="177"/>
      <c r="AB50" s="74">
        <f t="shared" si="3"/>
        <v>0</v>
      </c>
      <c r="AC50" s="68">
        <f t="shared" si="4"/>
        <v>8</v>
      </c>
      <c r="AD50" s="74">
        <f t="shared" si="5"/>
        <v>1</v>
      </c>
      <c r="AE50" s="75">
        <f t="shared" si="6"/>
        <v>8</v>
      </c>
      <c r="AF50" s="474" t="s">
        <v>548</v>
      </c>
      <c r="AG50" s="475" t="s">
        <v>591</v>
      </c>
    </row>
    <row r="51" spans="1:33" ht="15.75" x14ac:dyDescent="0.25">
      <c r="A51" s="32" t="s">
        <v>104</v>
      </c>
      <c r="B51" s="30" t="s">
        <v>117</v>
      </c>
      <c r="C51" s="34" t="s">
        <v>105</v>
      </c>
      <c r="D51" s="68" t="s">
        <v>154</v>
      </c>
      <c r="E51" s="68" t="s">
        <v>154</v>
      </c>
      <c r="F51" s="70"/>
      <c r="G51" s="72"/>
      <c r="H51" s="68" t="s">
        <v>154</v>
      </c>
      <c r="I51" s="68" t="s">
        <v>154</v>
      </c>
      <c r="J51" s="70"/>
      <c r="K51" s="71"/>
      <c r="L51" s="68" t="s">
        <v>154</v>
      </c>
      <c r="M51" s="68" t="s">
        <v>154</v>
      </c>
      <c r="N51" s="70"/>
      <c r="O51" s="392"/>
      <c r="P51" s="74" t="s">
        <v>154</v>
      </c>
      <c r="Q51" s="68" t="s">
        <v>154</v>
      </c>
      <c r="R51" s="70"/>
      <c r="S51" s="71"/>
      <c r="T51" s="68"/>
      <c r="U51" s="68">
        <v>8</v>
      </c>
      <c r="V51" s="80">
        <v>1</v>
      </c>
      <c r="W51" s="81" t="s">
        <v>157</v>
      </c>
      <c r="X51" s="68" t="s">
        <v>154</v>
      </c>
      <c r="Y51" s="68" t="s">
        <v>154</v>
      </c>
      <c r="Z51" s="70"/>
      <c r="AA51" s="177"/>
      <c r="AB51" s="74">
        <f t="shared" si="3"/>
        <v>0</v>
      </c>
      <c r="AC51" s="68">
        <f t="shared" si="4"/>
        <v>8</v>
      </c>
      <c r="AD51" s="74">
        <f t="shared" si="5"/>
        <v>1</v>
      </c>
      <c r="AE51" s="75">
        <f t="shared" si="6"/>
        <v>8</v>
      </c>
      <c r="AF51" s="474" t="s">
        <v>548</v>
      </c>
      <c r="AG51" s="475" t="s">
        <v>591</v>
      </c>
    </row>
    <row r="52" spans="1:33" ht="15.75" x14ac:dyDescent="0.25">
      <c r="A52" s="32" t="s">
        <v>106</v>
      </c>
      <c r="B52" s="30" t="s">
        <v>117</v>
      </c>
      <c r="C52" s="34" t="s">
        <v>107</v>
      </c>
      <c r="D52" s="68" t="s">
        <v>154</v>
      </c>
      <c r="E52" s="68" t="s">
        <v>154</v>
      </c>
      <c r="F52" s="70"/>
      <c r="G52" s="72"/>
      <c r="H52" s="68" t="s">
        <v>154</v>
      </c>
      <c r="I52" s="68" t="s">
        <v>154</v>
      </c>
      <c r="J52" s="70"/>
      <c r="K52" s="71"/>
      <c r="L52" s="68" t="s">
        <v>154</v>
      </c>
      <c r="M52" s="68" t="s">
        <v>154</v>
      </c>
      <c r="N52" s="70"/>
      <c r="O52" s="392"/>
      <c r="P52" s="74" t="s">
        <v>154</v>
      </c>
      <c r="Q52" s="68" t="s">
        <v>154</v>
      </c>
      <c r="R52" s="70"/>
      <c r="S52" s="71"/>
      <c r="T52" s="68" t="s">
        <v>154</v>
      </c>
      <c r="U52" s="68" t="s">
        <v>154</v>
      </c>
      <c r="V52" s="80"/>
      <c r="W52" s="81"/>
      <c r="X52" s="68" t="s">
        <v>154</v>
      </c>
      <c r="Y52" s="68">
        <v>4</v>
      </c>
      <c r="Z52" s="70">
        <v>1</v>
      </c>
      <c r="AA52" s="177" t="s">
        <v>157</v>
      </c>
      <c r="AB52" s="74">
        <f t="shared" si="3"/>
        <v>0</v>
      </c>
      <c r="AC52" s="68">
        <f t="shared" si="4"/>
        <v>4</v>
      </c>
      <c r="AD52" s="74">
        <f t="shared" si="5"/>
        <v>1</v>
      </c>
      <c r="AE52" s="75">
        <f t="shared" si="6"/>
        <v>4</v>
      </c>
      <c r="AF52" s="474" t="s">
        <v>548</v>
      </c>
      <c r="AG52" s="475" t="s">
        <v>591</v>
      </c>
    </row>
    <row r="53" spans="1:33" ht="15.75" x14ac:dyDescent="0.25">
      <c r="A53" s="32" t="s">
        <v>141</v>
      </c>
      <c r="B53" s="30" t="s">
        <v>117</v>
      </c>
      <c r="C53" s="57" t="s">
        <v>142</v>
      </c>
      <c r="D53" s="68" t="s">
        <v>154</v>
      </c>
      <c r="E53" s="68" t="s">
        <v>154</v>
      </c>
      <c r="F53" s="70"/>
      <c r="G53" s="72"/>
      <c r="H53" s="68" t="s">
        <v>154</v>
      </c>
      <c r="I53" s="68" t="s">
        <v>154</v>
      </c>
      <c r="J53" s="70"/>
      <c r="K53" s="71"/>
      <c r="L53" s="68">
        <v>4</v>
      </c>
      <c r="M53" s="68" t="s">
        <v>154</v>
      </c>
      <c r="N53" s="70">
        <v>1</v>
      </c>
      <c r="O53" s="392" t="s">
        <v>136</v>
      </c>
      <c r="P53" s="74" t="s">
        <v>154</v>
      </c>
      <c r="Q53" s="68" t="s">
        <v>154</v>
      </c>
      <c r="R53" s="70"/>
      <c r="S53" s="71"/>
      <c r="T53" s="68"/>
      <c r="U53" s="68" t="s">
        <v>154</v>
      </c>
      <c r="V53" s="80"/>
      <c r="W53" s="81"/>
      <c r="X53" s="68" t="s">
        <v>154</v>
      </c>
      <c r="Y53" s="68" t="s">
        <v>154</v>
      </c>
      <c r="Z53" s="70"/>
      <c r="AA53" s="177"/>
      <c r="AB53" s="74">
        <f t="shared" si="3"/>
        <v>4</v>
      </c>
      <c r="AC53" s="68">
        <f t="shared" si="4"/>
        <v>0</v>
      </c>
      <c r="AD53" s="74">
        <f t="shared" si="5"/>
        <v>1</v>
      </c>
      <c r="AE53" s="75">
        <f t="shared" si="6"/>
        <v>4</v>
      </c>
      <c r="AF53" s="475" t="s">
        <v>568</v>
      </c>
      <c r="AG53" s="475" t="s">
        <v>695</v>
      </c>
    </row>
    <row r="54" spans="1:33" ht="15.75" x14ac:dyDescent="0.25">
      <c r="A54" s="32" t="s">
        <v>59</v>
      </c>
      <c r="B54" s="30" t="s">
        <v>1</v>
      </c>
      <c r="C54" s="34" t="s">
        <v>60</v>
      </c>
      <c r="D54" s="68"/>
      <c r="E54" s="68"/>
      <c r="F54" s="70"/>
      <c r="G54" s="72"/>
      <c r="H54" s="68"/>
      <c r="I54" s="68"/>
      <c r="J54" s="70"/>
      <c r="K54" s="71"/>
      <c r="L54" s="68"/>
      <c r="M54" s="68"/>
      <c r="N54" s="80"/>
      <c r="O54" s="392"/>
      <c r="P54" s="74"/>
      <c r="Q54" s="68"/>
      <c r="R54" s="895"/>
      <c r="S54" s="896"/>
      <c r="T54" s="205">
        <v>10</v>
      </c>
      <c r="U54" s="68"/>
      <c r="V54" s="70">
        <v>2</v>
      </c>
      <c r="W54" s="81" t="s">
        <v>1</v>
      </c>
      <c r="X54" s="68"/>
      <c r="Y54" s="68"/>
      <c r="Z54" s="70"/>
      <c r="AA54" s="392"/>
      <c r="AB54" s="74">
        <f t="shared" si="3"/>
        <v>10</v>
      </c>
      <c r="AC54" s="68">
        <f t="shared" si="4"/>
        <v>0</v>
      </c>
      <c r="AD54" s="74">
        <f t="shared" si="5"/>
        <v>2</v>
      </c>
      <c r="AE54" s="75">
        <f t="shared" si="6"/>
        <v>10</v>
      </c>
      <c r="AF54" s="474" t="s">
        <v>575</v>
      </c>
      <c r="AG54" s="475" t="s">
        <v>582</v>
      </c>
    </row>
    <row r="55" spans="1:33" ht="15.75" x14ac:dyDescent="0.25">
      <c r="A55" s="579" t="s">
        <v>116</v>
      </c>
      <c r="B55" s="30" t="s">
        <v>119</v>
      </c>
      <c r="C55" s="890" t="s">
        <v>118</v>
      </c>
      <c r="D55" s="68"/>
      <c r="E55" s="68"/>
      <c r="F55" s="902"/>
      <c r="G55" s="901"/>
      <c r="H55" s="407">
        <v>4</v>
      </c>
      <c r="I55" s="407" t="s">
        <v>154</v>
      </c>
      <c r="J55" s="902">
        <v>1</v>
      </c>
      <c r="K55" s="901" t="s">
        <v>155</v>
      </c>
      <c r="L55" s="68" t="s">
        <v>154</v>
      </c>
      <c r="M55" s="68" t="s">
        <v>154</v>
      </c>
      <c r="N55" s="903"/>
      <c r="O55" s="109"/>
      <c r="P55" s="68" t="s">
        <v>154</v>
      </c>
      <c r="Q55" s="68" t="s">
        <v>154</v>
      </c>
      <c r="R55" s="903"/>
      <c r="S55" s="109"/>
      <c r="T55" s="68" t="s">
        <v>154</v>
      </c>
      <c r="U55" s="68" t="s">
        <v>154</v>
      </c>
      <c r="V55" s="903"/>
      <c r="W55" s="109"/>
      <c r="X55" s="68"/>
      <c r="Y55" s="68" t="s">
        <v>154</v>
      </c>
      <c r="Z55" s="903"/>
      <c r="AA55" s="110"/>
      <c r="AB55" s="68">
        <f>SUM(D55,H55,L55,P55,T55,X55)</f>
        <v>4</v>
      </c>
      <c r="AC55" s="68">
        <f>SUM(E55,I55,M55,Q55,U55,Y55)</f>
        <v>0</v>
      </c>
      <c r="AD55" s="108">
        <v>1</v>
      </c>
      <c r="AE55" s="75">
        <v>4</v>
      </c>
      <c r="AF55" s="475" t="s">
        <v>568</v>
      </c>
      <c r="AG55" s="475" t="s">
        <v>700</v>
      </c>
    </row>
    <row r="56" spans="1:33" ht="15.75" x14ac:dyDescent="0.25">
      <c r="A56" s="32" t="s">
        <v>364</v>
      </c>
      <c r="B56" s="30" t="s">
        <v>117</v>
      </c>
      <c r="C56" s="408" t="s">
        <v>365</v>
      </c>
      <c r="D56" s="68" t="s">
        <v>154</v>
      </c>
      <c r="E56" s="68" t="s">
        <v>154</v>
      </c>
      <c r="F56" s="70"/>
      <c r="G56" s="72"/>
      <c r="H56" s="68" t="s">
        <v>154</v>
      </c>
      <c r="I56" s="68" t="s">
        <v>154</v>
      </c>
      <c r="J56" s="70"/>
      <c r="K56" s="71"/>
      <c r="L56" s="68" t="s">
        <v>154</v>
      </c>
      <c r="M56" s="68" t="s">
        <v>154</v>
      </c>
      <c r="N56" s="70"/>
      <c r="O56" s="392"/>
      <c r="P56" s="74">
        <v>12</v>
      </c>
      <c r="Q56" s="68"/>
      <c r="R56" s="70">
        <v>2</v>
      </c>
      <c r="S56" s="71" t="s">
        <v>191</v>
      </c>
      <c r="T56" s="68" t="s">
        <v>154</v>
      </c>
      <c r="U56" s="68" t="s">
        <v>154</v>
      </c>
      <c r="V56" s="70"/>
      <c r="W56" s="71"/>
      <c r="X56" s="68" t="s">
        <v>154</v>
      </c>
      <c r="Y56" s="68" t="s">
        <v>154</v>
      </c>
      <c r="Z56" s="70"/>
      <c r="AA56" s="177"/>
      <c r="AB56" s="74">
        <f t="shared" si="3"/>
        <v>12</v>
      </c>
      <c r="AC56" s="68">
        <f t="shared" si="4"/>
        <v>0</v>
      </c>
      <c r="AD56" s="74">
        <f t="shared" si="5"/>
        <v>2</v>
      </c>
      <c r="AE56" s="75">
        <f t="shared" si="6"/>
        <v>12</v>
      </c>
      <c r="AF56" s="652" t="s">
        <v>807</v>
      </c>
      <c r="AG56" s="475" t="s">
        <v>702</v>
      </c>
    </row>
    <row r="57" spans="1:33" ht="15.75" x14ac:dyDescent="0.25">
      <c r="A57" s="32" t="s">
        <v>366</v>
      </c>
      <c r="B57" s="30" t="s">
        <v>117</v>
      </c>
      <c r="C57" s="33" t="s">
        <v>367</v>
      </c>
      <c r="D57" s="68" t="s">
        <v>154</v>
      </c>
      <c r="E57" s="68" t="s">
        <v>154</v>
      </c>
      <c r="F57" s="70"/>
      <c r="G57" s="72"/>
      <c r="H57" s="68" t="s">
        <v>154</v>
      </c>
      <c r="I57" s="68" t="s">
        <v>154</v>
      </c>
      <c r="J57" s="70"/>
      <c r="K57" s="71"/>
      <c r="L57" s="68" t="s">
        <v>154</v>
      </c>
      <c r="M57" s="68" t="s">
        <v>154</v>
      </c>
      <c r="N57" s="70"/>
      <c r="O57" s="392"/>
      <c r="P57" s="74" t="s">
        <v>154</v>
      </c>
      <c r="Q57" s="68" t="s">
        <v>154</v>
      </c>
      <c r="R57" s="70"/>
      <c r="S57" s="71"/>
      <c r="T57" s="68">
        <v>8</v>
      </c>
      <c r="U57" s="68">
        <v>8</v>
      </c>
      <c r="V57" s="70">
        <v>2</v>
      </c>
      <c r="W57" s="71" t="s">
        <v>201</v>
      </c>
      <c r="X57" s="68" t="s">
        <v>154</v>
      </c>
      <c r="Y57" s="68" t="s">
        <v>154</v>
      </c>
      <c r="Z57" s="70"/>
      <c r="AA57" s="177"/>
      <c r="AB57" s="74">
        <f t="shared" si="3"/>
        <v>8</v>
      </c>
      <c r="AC57" s="68">
        <f t="shared" si="4"/>
        <v>8</v>
      </c>
      <c r="AD57" s="74">
        <f t="shared" si="5"/>
        <v>2</v>
      </c>
      <c r="AE57" s="75">
        <f t="shared" si="6"/>
        <v>16</v>
      </c>
      <c r="AF57" s="652" t="s">
        <v>807</v>
      </c>
      <c r="AG57" s="475" t="s">
        <v>702</v>
      </c>
    </row>
    <row r="58" spans="1:33" ht="15.75" x14ac:dyDescent="0.25">
      <c r="A58" s="538" t="s">
        <v>368</v>
      </c>
      <c r="B58" s="30" t="s">
        <v>117</v>
      </c>
      <c r="C58" s="576" t="s">
        <v>369</v>
      </c>
      <c r="D58" s="68" t="s">
        <v>154</v>
      </c>
      <c r="E58" s="68" t="s">
        <v>154</v>
      </c>
      <c r="F58" s="70"/>
      <c r="G58" s="72"/>
      <c r="H58" s="68" t="s">
        <v>154</v>
      </c>
      <c r="I58" s="68" t="s">
        <v>154</v>
      </c>
      <c r="J58" s="70"/>
      <c r="K58" s="71"/>
      <c r="L58" s="68" t="s">
        <v>154</v>
      </c>
      <c r="M58" s="68" t="s">
        <v>154</v>
      </c>
      <c r="N58" s="70"/>
      <c r="O58" s="392"/>
      <c r="P58" s="74" t="s">
        <v>154</v>
      </c>
      <c r="Q58" s="68" t="s">
        <v>154</v>
      </c>
      <c r="R58" s="70"/>
      <c r="S58" s="71"/>
      <c r="T58" s="68" t="s">
        <v>154</v>
      </c>
      <c r="U58" s="68" t="s">
        <v>154</v>
      </c>
      <c r="V58" s="70"/>
      <c r="W58" s="71"/>
      <c r="X58" s="68">
        <v>12</v>
      </c>
      <c r="Y58" s="68"/>
      <c r="Z58" s="366">
        <v>2</v>
      </c>
      <c r="AA58" s="177" t="s">
        <v>191</v>
      </c>
      <c r="AB58" s="74">
        <f t="shared" si="3"/>
        <v>12</v>
      </c>
      <c r="AC58" s="68">
        <f t="shared" si="4"/>
        <v>0</v>
      </c>
      <c r="AD58" s="74">
        <f t="shared" si="5"/>
        <v>2</v>
      </c>
      <c r="AE58" s="75">
        <f t="shared" si="6"/>
        <v>12</v>
      </c>
      <c r="AF58" s="652" t="s">
        <v>807</v>
      </c>
      <c r="AG58" s="475" t="s">
        <v>702</v>
      </c>
    </row>
    <row r="59" spans="1:33" ht="15.75" x14ac:dyDescent="0.25">
      <c r="A59" s="538" t="s">
        <v>370</v>
      </c>
      <c r="B59" s="30" t="s">
        <v>117</v>
      </c>
      <c r="C59" s="576" t="s">
        <v>371</v>
      </c>
      <c r="D59" s="68" t="s">
        <v>154</v>
      </c>
      <c r="E59" s="68" t="s">
        <v>154</v>
      </c>
      <c r="F59" s="70"/>
      <c r="G59" s="72"/>
      <c r="H59" s="68">
        <v>10</v>
      </c>
      <c r="I59" s="68">
        <v>6</v>
      </c>
      <c r="J59" s="366">
        <v>5</v>
      </c>
      <c r="K59" s="71" t="s">
        <v>191</v>
      </c>
      <c r="L59" s="68" t="s">
        <v>154</v>
      </c>
      <c r="M59" s="68" t="s">
        <v>154</v>
      </c>
      <c r="N59" s="70"/>
      <c r="O59" s="392"/>
      <c r="P59" s="74"/>
      <c r="Q59" s="68"/>
      <c r="R59" s="70"/>
      <c r="S59" s="71"/>
      <c r="T59" s="68" t="s">
        <v>154</v>
      </c>
      <c r="U59" s="68" t="s">
        <v>154</v>
      </c>
      <c r="V59" s="70"/>
      <c r="W59" s="71"/>
      <c r="X59" s="68" t="s">
        <v>154</v>
      </c>
      <c r="Y59" s="68" t="s">
        <v>154</v>
      </c>
      <c r="Z59" s="70"/>
      <c r="AA59" s="177"/>
      <c r="AB59" s="74">
        <f t="shared" si="3"/>
        <v>10</v>
      </c>
      <c r="AC59" s="68">
        <f t="shared" si="4"/>
        <v>6</v>
      </c>
      <c r="AD59" s="74">
        <f t="shared" si="5"/>
        <v>5</v>
      </c>
      <c r="AE59" s="75">
        <f t="shared" si="6"/>
        <v>16</v>
      </c>
      <c r="AF59" s="652" t="s">
        <v>807</v>
      </c>
      <c r="AG59" s="475" t="s">
        <v>605</v>
      </c>
    </row>
    <row r="60" spans="1:33" ht="15.75" x14ac:dyDescent="0.25">
      <c r="A60" s="32" t="s">
        <v>697</v>
      </c>
      <c r="B60" s="30" t="s">
        <v>117</v>
      </c>
      <c r="C60" s="33" t="s">
        <v>372</v>
      </c>
      <c r="D60" s="68" t="s">
        <v>154</v>
      </c>
      <c r="E60" s="68" t="s">
        <v>154</v>
      </c>
      <c r="F60" s="70"/>
      <c r="G60" s="72"/>
      <c r="H60" s="68" t="s">
        <v>154</v>
      </c>
      <c r="I60" s="68" t="s">
        <v>154</v>
      </c>
      <c r="J60" s="70"/>
      <c r="K60" s="71"/>
      <c r="L60" s="68">
        <v>10</v>
      </c>
      <c r="M60" s="68">
        <v>14</v>
      </c>
      <c r="N60" s="70">
        <v>4</v>
      </c>
      <c r="O60" s="392" t="s">
        <v>136</v>
      </c>
      <c r="P60" s="74" t="s">
        <v>154</v>
      </c>
      <c r="Q60" s="68" t="s">
        <v>154</v>
      </c>
      <c r="R60" s="70"/>
      <c r="S60" s="71"/>
      <c r="T60" s="68"/>
      <c r="U60" s="68"/>
      <c r="V60" s="70"/>
      <c r="W60" s="71"/>
      <c r="X60" s="68" t="s">
        <v>154</v>
      </c>
      <c r="Y60" s="68" t="s">
        <v>154</v>
      </c>
      <c r="Z60" s="70"/>
      <c r="AA60" s="177"/>
      <c r="AB60" s="74">
        <f t="shared" si="3"/>
        <v>10</v>
      </c>
      <c r="AC60" s="68">
        <f t="shared" si="4"/>
        <v>14</v>
      </c>
      <c r="AD60" s="74">
        <f t="shared" si="5"/>
        <v>4</v>
      </c>
      <c r="AE60" s="75">
        <f t="shared" si="6"/>
        <v>24</v>
      </c>
      <c r="AF60" s="652" t="s">
        <v>807</v>
      </c>
      <c r="AG60" s="475" t="s">
        <v>605</v>
      </c>
    </row>
    <row r="61" spans="1:33" ht="15.75" x14ac:dyDescent="0.25">
      <c r="A61" s="28" t="s">
        <v>698</v>
      </c>
      <c r="B61" s="30" t="s">
        <v>117</v>
      </c>
      <c r="C61" s="57" t="s">
        <v>373</v>
      </c>
      <c r="D61" s="68" t="s">
        <v>154</v>
      </c>
      <c r="E61" s="68" t="s">
        <v>154</v>
      </c>
      <c r="F61" s="70"/>
      <c r="G61" s="72"/>
      <c r="H61" s="68" t="s">
        <v>154</v>
      </c>
      <c r="I61" s="68" t="s">
        <v>154</v>
      </c>
      <c r="J61" s="70"/>
      <c r="K61" s="71"/>
      <c r="L61" s="68" t="s">
        <v>154</v>
      </c>
      <c r="M61" s="68" t="s">
        <v>154</v>
      </c>
      <c r="N61" s="70"/>
      <c r="O61" s="392"/>
      <c r="P61" s="74">
        <v>10</v>
      </c>
      <c r="Q61" s="68">
        <v>10</v>
      </c>
      <c r="R61" s="70">
        <v>2</v>
      </c>
      <c r="S61" s="71" t="s">
        <v>191</v>
      </c>
      <c r="T61" s="68" t="s">
        <v>154</v>
      </c>
      <c r="U61" s="68" t="s">
        <v>154</v>
      </c>
      <c r="V61" s="70"/>
      <c r="W61" s="71"/>
      <c r="X61" s="68"/>
      <c r="Y61" s="68"/>
      <c r="Z61" s="70"/>
      <c r="AA61" s="177"/>
      <c r="AB61" s="74">
        <f t="shared" si="3"/>
        <v>10</v>
      </c>
      <c r="AC61" s="68">
        <f t="shared" si="4"/>
        <v>10</v>
      </c>
      <c r="AD61" s="74">
        <f t="shared" si="5"/>
        <v>2</v>
      </c>
      <c r="AE61" s="75">
        <f t="shared" si="6"/>
        <v>20</v>
      </c>
      <c r="AF61" s="652" t="s">
        <v>807</v>
      </c>
      <c r="AG61" s="475" t="s">
        <v>605</v>
      </c>
    </row>
    <row r="62" spans="1:33" ht="15.75" x14ac:dyDescent="0.25">
      <c r="A62" s="831" t="s">
        <v>830</v>
      </c>
      <c r="B62" s="794" t="s">
        <v>117</v>
      </c>
      <c r="C62" s="900" t="s">
        <v>832</v>
      </c>
      <c r="D62" s="594"/>
      <c r="E62" s="594"/>
      <c r="F62" s="595"/>
      <c r="G62" s="609"/>
      <c r="H62" s="594"/>
      <c r="I62" s="594"/>
      <c r="J62" s="595"/>
      <c r="K62" s="598"/>
      <c r="L62" s="594"/>
      <c r="M62" s="594"/>
      <c r="N62" s="595"/>
      <c r="O62" s="610"/>
      <c r="P62" s="597"/>
      <c r="Q62" s="594"/>
      <c r="R62" s="595"/>
      <c r="S62" s="598"/>
      <c r="T62" s="594">
        <v>8</v>
      </c>
      <c r="U62" s="594"/>
      <c r="V62" s="595">
        <v>1</v>
      </c>
      <c r="W62" s="598" t="s">
        <v>191</v>
      </c>
      <c r="X62" s="594"/>
      <c r="Y62" s="594"/>
      <c r="Z62" s="595"/>
      <c r="AA62" s="596"/>
      <c r="AB62" s="597">
        <v>4</v>
      </c>
      <c r="AC62" s="594">
        <v>0</v>
      </c>
      <c r="AD62" s="597">
        <v>1</v>
      </c>
      <c r="AE62" s="604">
        <v>4</v>
      </c>
      <c r="AF62" s="652" t="s">
        <v>807</v>
      </c>
      <c r="AG62" s="706" t="s">
        <v>690</v>
      </c>
    </row>
    <row r="63" spans="1:33" ht="15.75" x14ac:dyDescent="0.25">
      <c r="A63" s="831" t="s">
        <v>831</v>
      </c>
      <c r="B63" s="608" t="s">
        <v>117</v>
      </c>
      <c r="C63" s="900" t="s">
        <v>833</v>
      </c>
      <c r="D63" s="594"/>
      <c r="E63" s="594"/>
      <c r="F63" s="595"/>
      <c r="G63" s="609"/>
      <c r="H63" s="594"/>
      <c r="I63" s="594"/>
      <c r="J63" s="595"/>
      <c r="K63" s="598"/>
      <c r="L63" s="594"/>
      <c r="M63" s="594"/>
      <c r="N63" s="595"/>
      <c r="O63" s="610"/>
      <c r="P63" s="597"/>
      <c r="Q63" s="594"/>
      <c r="R63" s="595"/>
      <c r="S63" s="598"/>
      <c r="T63" s="594"/>
      <c r="U63" s="594"/>
      <c r="V63" s="595"/>
      <c r="W63" s="598"/>
      <c r="X63" s="594">
        <v>8</v>
      </c>
      <c r="Y63" s="594"/>
      <c r="Z63" s="595">
        <v>1</v>
      </c>
      <c r="AA63" s="596" t="s">
        <v>191</v>
      </c>
      <c r="AB63" s="597">
        <v>4</v>
      </c>
      <c r="AC63" s="594">
        <v>0</v>
      </c>
      <c r="AD63" s="597">
        <v>1</v>
      </c>
      <c r="AE63" s="604">
        <v>4</v>
      </c>
      <c r="AF63" s="652" t="s">
        <v>807</v>
      </c>
      <c r="AG63" s="706" t="s">
        <v>690</v>
      </c>
    </row>
    <row r="64" spans="1:33" ht="15.75" x14ac:dyDescent="0.25">
      <c r="A64" s="831" t="s">
        <v>835</v>
      </c>
      <c r="B64" s="794" t="s">
        <v>117</v>
      </c>
      <c r="C64" s="900" t="s">
        <v>834</v>
      </c>
      <c r="D64" s="594"/>
      <c r="E64" s="594"/>
      <c r="F64" s="595"/>
      <c r="G64" s="609"/>
      <c r="H64" s="594"/>
      <c r="I64" s="594"/>
      <c r="J64" s="595"/>
      <c r="K64" s="598"/>
      <c r="L64" s="594"/>
      <c r="M64" s="594"/>
      <c r="N64" s="595"/>
      <c r="O64" s="610"/>
      <c r="P64" s="597"/>
      <c r="Q64" s="594"/>
      <c r="R64" s="595"/>
      <c r="S64" s="598"/>
      <c r="T64" s="594"/>
      <c r="U64" s="594"/>
      <c r="V64" s="595"/>
      <c r="W64" s="598"/>
      <c r="X64" s="594">
        <v>8</v>
      </c>
      <c r="Y64" s="594"/>
      <c r="Z64" s="595">
        <v>1</v>
      </c>
      <c r="AA64" s="596" t="s">
        <v>157</v>
      </c>
      <c r="AB64" s="597">
        <v>4</v>
      </c>
      <c r="AC64" s="594">
        <v>0</v>
      </c>
      <c r="AD64" s="597">
        <v>1</v>
      </c>
      <c r="AE64" s="604">
        <v>4</v>
      </c>
      <c r="AF64" s="652" t="s">
        <v>807</v>
      </c>
      <c r="AG64" s="706" t="s">
        <v>842</v>
      </c>
    </row>
    <row r="65" spans="1:33" ht="15.75" x14ac:dyDescent="0.25">
      <c r="A65" s="928" t="s">
        <v>374</v>
      </c>
      <c r="B65" s="653" t="s">
        <v>117</v>
      </c>
      <c r="C65" s="281" t="s">
        <v>375</v>
      </c>
      <c r="D65" s="68" t="s">
        <v>154</v>
      </c>
      <c r="E65" s="68" t="s">
        <v>154</v>
      </c>
      <c r="F65" s="70"/>
      <c r="G65" s="72"/>
      <c r="H65" s="68" t="s">
        <v>154</v>
      </c>
      <c r="I65" s="68" t="s">
        <v>154</v>
      </c>
      <c r="J65" s="70"/>
      <c r="K65" s="71"/>
      <c r="L65" s="68" t="s">
        <v>154</v>
      </c>
      <c r="M65" s="68" t="s">
        <v>154</v>
      </c>
      <c r="N65" s="70"/>
      <c r="O65" s="392"/>
      <c r="P65" s="74" t="s">
        <v>154</v>
      </c>
      <c r="Q65" s="68" t="s">
        <v>154</v>
      </c>
      <c r="R65" s="70"/>
      <c r="S65" s="71"/>
      <c r="T65" s="68">
        <v>16</v>
      </c>
      <c r="U65" s="68"/>
      <c r="V65" s="70">
        <v>1</v>
      </c>
      <c r="W65" s="71" t="s">
        <v>1</v>
      </c>
      <c r="X65" s="68" t="s">
        <v>154</v>
      </c>
      <c r="Y65" s="68" t="s">
        <v>154</v>
      </c>
      <c r="Z65" s="70"/>
      <c r="AA65" s="177"/>
      <c r="AB65" s="74">
        <f t="shared" si="3"/>
        <v>16</v>
      </c>
      <c r="AC65" s="68">
        <f t="shared" si="4"/>
        <v>0</v>
      </c>
      <c r="AD65" s="74">
        <f t="shared" si="5"/>
        <v>1</v>
      </c>
      <c r="AE65" s="75">
        <f t="shared" si="6"/>
        <v>16</v>
      </c>
      <c r="AF65" s="652" t="s">
        <v>807</v>
      </c>
      <c r="AG65" s="475" t="s">
        <v>843</v>
      </c>
    </row>
    <row r="66" spans="1:33" s="767" customFormat="1" ht="15.75" x14ac:dyDescent="0.25">
      <c r="A66" s="894" t="s">
        <v>699</v>
      </c>
      <c r="B66" s="30" t="s">
        <v>117</v>
      </c>
      <c r="C66" s="281" t="s">
        <v>376</v>
      </c>
      <c r="D66" s="68" t="s">
        <v>154</v>
      </c>
      <c r="E66" s="68" t="s">
        <v>154</v>
      </c>
      <c r="F66" s="70"/>
      <c r="G66" s="72"/>
      <c r="H66" s="68" t="s">
        <v>154</v>
      </c>
      <c r="I66" s="68" t="s">
        <v>154</v>
      </c>
      <c r="J66" s="70"/>
      <c r="K66" s="71"/>
      <c r="L66" s="68" t="s">
        <v>154</v>
      </c>
      <c r="M66" s="68" t="s">
        <v>154</v>
      </c>
      <c r="N66" s="70"/>
      <c r="O66" s="897"/>
      <c r="P66" s="74" t="s">
        <v>154</v>
      </c>
      <c r="Q66" s="68" t="s">
        <v>154</v>
      </c>
      <c r="R66" s="70"/>
      <c r="S66" s="71"/>
      <c r="T66" s="68" t="s">
        <v>154</v>
      </c>
      <c r="U66" s="68" t="s">
        <v>154</v>
      </c>
      <c r="V66" s="70"/>
      <c r="W66" s="71"/>
      <c r="X66" s="68">
        <v>8</v>
      </c>
      <c r="Y66" s="68"/>
      <c r="Z66" s="70">
        <v>1</v>
      </c>
      <c r="AA66" s="177" t="s">
        <v>1</v>
      </c>
      <c r="AB66" s="74">
        <f t="shared" si="3"/>
        <v>8</v>
      </c>
      <c r="AC66" s="68">
        <f t="shared" si="4"/>
        <v>0</v>
      </c>
      <c r="AD66" s="74">
        <f t="shared" si="5"/>
        <v>1</v>
      </c>
      <c r="AE66" s="75">
        <f t="shared" si="6"/>
        <v>8</v>
      </c>
      <c r="AF66" s="652" t="s">
        <v>807</v>
      </c>
      <c r="AG66" s="475" t="s">
        <v>843</v>
      </c>
    </row>
    <row r="67" spans="1:33" ht="18" thickBot="1" x14ac:dyDescent="0.35">
      <c r="A67" s="96"/>
      <c r="B67" s="186"/>
      <c r="C67" s="187" t="s">
        <v>210</v>
      </c>
      <c r="D67" s="188">
        <f>SUM(D13:D66)</f>
        <v>58</v>
      </c>
      <c r="E67" s="188">
        <f>SUM(E13:E66)</f>
        <v>48</v>
      </c>
      <c r="F67" s="188">
        <f>SUM(F13:F66)</f>
        <v>17</v>
      </c>
      <c r="G67" s="189" t="s">
        <v>19</v>
      </c>
      <c r="H67" s="188">
        <f>SUM(H13:H66)</f>
        <v>54</v>
      </c>
      <c r="I67" s="188">
        <f>SUM(I13:I66)</f>
        <v>38</v>
      </c>
      <c r="J67" s="188">
        <f>SUM(J13:J66)</f>
        <v>20</v>
      </c>
      <c r="K67" s="189" t="s">
        <v>19</v>
      </c>
      <c r="L67" s="188">
        <f>SUM(L13:L66)</f>
        <v>76</v>
      </c>
      <c r="M67" s="188">
        <f>SUM(M13:M66)</f>
        <v>30</v>
      </c>
      <c r="N67" s="188">
        <f>SUM(N23:N66)</f>
        <v>21</v>
      </c>
      <c r="O67" s="189" t="s">
        <v>19</v>
      </c>
      <c r="P67" s="188">
        <f>SUM(P13:P66)</f>
        <v>74</v>
      </c>
      <c r="Q67" s="188">
        <f>SUM(Q13:Q66)</f>
        <v>38</v>
      </c>
      <c r="R67" s="188">
        <f>SUM(R13:R66)</f>
        <v>20</v>
      </c>
      <c r="S67" s="189" t="s">
        <v>19</v>
      </c>
      <c r="T67" s="188">
        <f>SUM(T13:T66)</f>
        <v>82</v>
      </c>
      <c r="U67" s="188">
        <f>SUM(U13:U66)</f>
        <v>24</v>
      </c>
      <c r="V67" s="188">
        <f>SUM(V13:V66)</f>
        <v>18</v>
      </c>
      <c r="W67" s="189" t="s">
        <v>19</v>
      </c>
      <c r="X67" s="188">
        <f>SUM(X13:X66)</f>
        <v>52</v>
      </c>
      <c r="Y67" s="188">
        <f>SUM(Y13:Y66)</f>
        <v>42</v>
      </c>
      <c r="Z67" s="188">
        <f>SUM(Z13:Z66)</f>
        <v>15</v>
      </c>
      <c r="AA67" s="189" t="s">
        <v>19</v>
      </c>
      <c r="AB67" s="399">
        <f>SUM(AB12:AB66)</f>
        <v>384</v>
      </c>
      <c r="AC67" s="188">
        <f>SUM(AC12:AC66)</f>
        <v>244</v>
      </c>
      <c r="AD67" s="196">
        <f>SUM(AD12:AD66)</f>
        <v>115</v>
      </c>
      <c r="AE67" s="188">
        <f>SUM(AE12:AE66)</f>
        <v>628</v>
      </c>
      <c r="AF67" s="480"/>
      <c r="AG67" s="480"/>
    </row>
    <row r="68" spans="1:33" ht="18" thickBot="1" x14ac:dyDescent="0.35">
      <c r="A68" s="190"/>
      <c r="B68" s="191"/>
      <c r="C68" s="164" t="s">
        <v>211</v>
      </c>
      <c r="D68" s="639">
        <f>D10+D67</f>
        <v>74</v>
      </c>
      <c r="E68" s="639">
        <f>E10+E67</f>
        <v>78</v>
      </c>
      <c r="F68" s="639">
        <f>F10+F67</f>
        <v>25</v>
      </c>
      <c r="G68" s="644" t="s">
        <v>19</v>
      </c>
      <c r="H68" s="639">
        <f>H10+H67</f>
        <v>78</v>
      </c>
      <c r="I68" s="639">
        <f>I10+I67</f>
        <v>58</v>
      </c>
      <c r="J68" s="639">
        <f>J10+J67</f>
        <v>28</v>
      </c>
      <c r="K68" s="644" t="s">
        <v>19</v>
      </c>
      <c r="L68" s="639">
        <f>L10+L67</f>
        <v>104</v>
      </c>
      <c r="M68" s="639">
        <f>M10+M67</f>
        <v>46</v>
      </c>
      <c r="N68" s="639">
        <f>N10+N67</f>
        <v>30</v>
      </c>
      <c r="O68" s="644" t="s">
        <v>19</v>
      </c>
      <c r="P68" s="639">
        <f>P10+P67</f>
        <v>86</v>
      </c>
      <c r="Q68" s="639">
        <f>Q10+Q67</f>
        <v>70</v>
      </c>
      <c r="R68" s="639">
        <f>R10+R67</f>
        <v>29</v>
      </c>
      <c r="S68" s="644" t="s">
        <v>19</v>
      </c>
      <c r="T68" s="639">
        <f>T10+T67</f>
        <v>110</v>
      </c>
      <c r="U68" s="639">
        <f>U10+U67</f>
        <v>48</v>
      </c>
      <c r="V68" s="639">
        <f>V10+V67</f>
        <v>33</v>
      </c>
      <c r="W68" s="644" t="s">
        <v>19</v>
      </c>
      <c r="X68" s="639">
        <f>X10+X67</f>
        <v>86</v>
      </c>
      <c r="Y68" s="639">
        <f>Y10+Y67</f>
        <v>56</v>
      </c>
      <c r="Z68" s="639">
        <f>Z10+Z67</f>
        <v>31</v>
      </c>
      <c r="AA68" s="644" t="s">
        <v>19</v>
      </c>
      <c r="AB68" s="647">
        <f t="shared" ref="AB68:AE68" si="8">AB10+AB67</f>
        <v>526</v>
      </c>
      <c r="AC68" s="646">
        <f t="shared" si="8"/>
        <v>380</v>
      </c>
      <c r="AD68" s="845">
        <f t="shared" si="8"/>
        <v>180</v>
      </c>
      <c r="AE68" s="647">
        <f t="shared" si="8"/>
        <v>906</v>
      </c>
      <c r="AF68" s="480"/>
      <c r="AG68" s="480"/>
    </row>
    <row r="69" spans="1:33" ht="16.5" x14ac:dyDescent="0.3">
      <c r="A69" s="277"/>
      <c r="B69" s="278"/>
      <c r="C69" s="279" t="s">
        <v>5</v>
      </c>
      <c r="D69" s="1049"/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049"/>
      <c r="S69" s="1049"/>
      <c r="T69" s="1049"/>
      <c r="U69" s="1049"/>
      <c r="V69" s="1049"/>
      <c r="W69" s="1049"/>
      <c r="X69" s="1049"/>
      <c r="Y69" s="1049"/>
      <c r="Z69" s="1049"/>
      <c r="AA69" s="1049"/>
      <c r="AB69" s="1049"/>
      <c r="AC69" s="1049"/>
      <c r="AD69" s="1043"/>
      <c r="AE69" s="1067"/>
      <c r="AF69" s="481"/>
      <c r="AG69" s="481"/>
    </row>
    <row r="70" spans="1:33" ht="15.75" x14ac:dyDescent="0.25">
      <c r="A70" s="28" t="s">
        <v>149</v>
      </c>
      <c r="B70" s="30" t="s">
        <v>1</v>
      </c>
      <c r="C70" s="31" t="s">
        <v>121</v>
      </c>
      <c r="D70" s="68" t="s">
        <v>154</v>
      </c>
      <c r="E70" s="68" t="s">
        <v>154</v>
      </c>
      <c r="F70" s="108" t="s">
        <v>19</v>
      </c>
      <c r="G70" s="109"/>
      <c r="H70" s="68" t="s">
        <v>154</v>
      </c>
      <c r="I70" s="68" t="s">
        <v>154</v>
      </c>
      <c r="J70" s="108" t="s">
        <v>19</v>
      </c>
      <c r="K70" s="109"/>
      <c r="L70" s="68" t="s">
        <v>154</v>
      </c>
      <c r="M70" s="68" t="s">
        <v>154</v>
      </c>
      <c r="N70" s="108" t="s">
        <v>19</v>
      </c>
      <c r="O70" s="109"/>
      <c r="P70" s="68" t="s">
        <v>154</v>
      </c>
      <c r="Q70" s="68" t="s">
        <v>154</v>
      </c>
      <c r="R70" s="108" t="s">
        <v>19</v>
      </c>
      <c r="S70" s="109"/>
      <c r="T70" s="68" t="s">
        <v>154</v>
      </c>
      <c r="U70" s="68" t="s">
        <v>154</v>
      </c>
      <c r="V70" s="108" t="s">
        <v>19</v>
      </c>
      <c r="W70" s="109"/>
      <c r="X70" s="68" t="s">
        <v>154</v>
      </c>
      <c r="Y70" s="68" t="s">
        <v>154</v>
      </c>
      <c r="Z70" s="108" t="s">
        <v>19</v>
      </c>
      <c r="AA70" s="110"/>
      <c r="AB70" s="68">
        <f t="shared" ref="AB70:AB73" si="9">SUM(D70,H70,L70,P70,T70,X70)</f>
        <v>0</v>
      </c>
      <c r="AC70" s="68">
        <f t="shared" ref="AC70:AC73" si="10">SUM(E70,I70,M70,Q70,U70,Y70)</f>
        <v>0</v>
      </c>
      <c r="AD70" s="108" t="s">
        <v>19</v>
      </c>
      <c r="AE70" s="75" t="s">
        <v>154</v>
      </c>
      <c r="AF70" s="297"/>
      <c r="AG70" s="297"/>
    </row>
    <row r="71" spans="1:33" ht="15.75" x14ac:dyDescent="0.25">
      <c r="A71" s="28" t="s">
        <v>122</v>
      </c>
      <c r="B71" s="30" t="s">
        <v>1</v>
      </c>
      <c r="C71" s="20" t="s">
        <v>123</v>
      </c>
      <c r="D71" s="68" t="s">
        <v>154</v>
      </c>
      <c r="E71" s="68" t="s">
        <v>154</v>
      </c>
      <c r="F71" s="108" t="s">
        <v>19</v>
      </c>
      <c r="G71" s="109"/>
      <c r="H71" s="68" t="s">
        <v>154</v>
      </c>
      <c r="I71" s="68" t="s">
        <v>154</v>
      </c>
      <c r="J71" s="108" t="s">
        <v>19</v>
      </c>
      <c r="K71" s="109"/>
      <c r="L71" s="68" t="s">
        <v>154</v>
      </c>
      <c r="M71" s="68" t="s">
        <v>154</v>
      </c>
      <c r="N71" s="108" t="s">
        <v>19</v>
      </c>
      <c r="O71" s="109"/>
      <c r="P71" s="68" t="s">
        <v>154</v>
      </c>
      <c r="Q71" s="68" t="s">
        <v>154</v>
      </c>
      <c r="R71" s="108" t="s">
        <v>19</v>
      </c>
      <c r="S71" s="109"/>
      <c r="T71" s="68" t="s">
        <v>154</v>
      </c>
      <c r="U71" s="68" t="s">
        <v>154</v>
      </c>
      <c r="V71" s="108" t="s">
        <v>19</v>
      </c>
      <c r="W71" s="109"/>
      <c r="X71" s="68" t="s">
        <v>154</v>
      </c>
      <c r="Y71" s="68" t="s">
        <v>154</v>
      </c>
      <c r="Z71" s="108" t="s">
        <v>19</v>
      </c>
      <c r="AA71" s="110"/>
      <c r="AB71" s="68">
        <f t="shared" si="9"/>
        <v>0</v>
      </c>
      <c r="AC71" s="68">
        <f t="shared" si="10"/>
        <v>0</v>
      </c>
      <c r="AD71" s="108" t="s">
        <v>19</v>
      </c>
      <c r="AE71" s="75" t="s">
        <v>154</v>
      </c>
    </row>
    <row r="72" spans="1:33" ht="15.75" x14ac:dyDescent="0.25">
      <c r="A72" s="32" t="s">
        <v>124</v>
      </c>
      <c r="B72" s="30" t="s">
        <v>1</v>
      </c>
      <c r="C72" s="33" t="s">
        <v>125</v>
      </c>
      <c r="D72" s="68" t="s">
        <v>154</v>
      </c>
      <c r="E72" s="68" t="s">
        <v>154</v>
      </c>
      <c r="F72" s="108" t="s">
        <v>19</v>
      </c>
      <c r="G72" s="109"/>
      <c r="H72" s="68" t="s">
        <v>154</v>
      </c>
      <c r="I72" s="68" t="s">
        <v>154</v>
      </c>
      <c r="J72" s="108" t="s">
        <v>19</v>
      </c>
      <c r="K72" s="109"/>
      <c r="L72" s="68" t="s">
        <v>154</v>
      </c>
      <c r="M72" s="68" t="s">
        <v>154</v>
      </c>
      <c r="N72" s="108" t="s">
        <v>19</v>
      </c>
      <c r="O72" s="109"/>
      <c r="P72" s="68" t="s">
        <v>154</v>
      </c>
      <c r="Q72" s="68" t="s">
        <v>154</v>
      </c>
      <c r="R72" s="108" t="s">
        <v>19</v>
      </c>
      <c r="S72" s="109"/>
      <c r="T72" s="68" t="s">
        <v>154</v>
      </c>
      <c r="U72" s="68" t="s">
        <v>154</v>
      </c>
      <c r="V72" s="108" t="s">
        <v>19</v>
      </c>
      <c r="W72" s="109"/>
      <c r="X72" s="68" t="s">
        <v>154</v>
      </c>
      <c r="Y72" s="68" t="s">
        <v>154</v>
      </c>
      <c r="Z72" s="108" t="s">
        <v>19</v>
      </c>
      <c r="AA72" s="110"/>
      <c r="AB72" s="68">
        <f t="shared" si="9"/>
        <v>0</v>
      </c>
      <c r="AC72" s="68">
        <f t="shared" si="10"/>
        <v>0</v>
      </c>
      <c r="AD72" s="108" t="s">
        <v>19</v>
      </c>
      <c r="AE72" s="75" t="s">
        <v>154</v>
      </c>
    </row>
    <row r="73" spans="1:33" ht="16.5" thickBot="1" x14ac:dyDescent="0.3">
      <c r="A73" s="280" t="s">
        <v>377</v>
      </c>
      <c r="B73" s="30" t="s">
        <v>1</v>
      </c>
      <c r="C73" s="281" t="s">
        <v>378</v>
      </c>
      <c r="D73" s="199" t="s">
        <v>154</v>
      </c>
      <c r="E73" s="199" t="s">
        <v>154</v>
      </c>
      <c r="F73" s="409" t="s">
        <v>19</v>
      </c>
      <c r="G73" s="410"/>
      <c r="H73" s="199" t="s">
        <v>154</v>
      </c>
      <c r="I73" s="199" t="s">
        <v>154</v>
      </c>
      <c r="J73" s="409" t="s">
        <v>19</v>
      </c>
      <c r="K73" s="410"/>
      <c r="L73" s="199" t="s">
        <v>154</v>
      </c>
      <c r="M73" s="199" t="s">
        <v>154</v>
      </c>
      <c r="N73" s="409" t="s">
        <v>19</v>
      </c>
      <c r="O73" s="410"/>
      <c r="P73" s="199" t="s">
        <v>154</v>
      </c>
      <c r="Q73" s="199" t="s">
        <v>154</v>
      </c>
      <c r="R73" s="409" t="s">
        <v>19</v>
      </c>
      <c r="S73" s="410"/>
      <c r="T73" s="199" t="s">
        <v>154</v>
      </c>
      <c r="U73" s="199" t="s">
        <v>154</v>
      </c>
      <c r="V73" s="409" t="s">
        <v>19</v>
      </c>
      <c r="W73" s="410"/>
      <c r="X73" s="199" t="s">
        <v>154</v>
      </c>
      <c r="Y73" s="199" t="s">
        <v>154</v>
      </c>
      <c r="Z73" s="409" t="s">
        <v>19</v>
      </c>
      <c r="AA73" s="411"/>
      <c r="AB73" s="68">
        <f t="shared" si="9"/>
        <v>0</v>
      </c>
      <c r="AC73" s="68">
        <f t="shared" si="10"/>
        <v>0</v>
      </c>
      <c r="AD73" s="291" t="s">
        <v>19</v>
      </c>
      <c r="AE73" s="412" t="s">
        <v>154</v>
      </c>
    </row>
    <row r="74" spans="1:33" ht="17.25" thickBot="1" x14ac:dyDescent="0.35">
      <c r="A74" s="282"/>
      <c r="B74" s="283"/>
      <c r="C74" s="284" t="s">
        <v>15</v>
      </c>
      <c r="D74" s="376">
        <f t="shared" ref="D74:AC74" si="11">SUM(D70:D73)</f>
        <v>0</v>
      </c>
      <c r="E74" s="376">
        <f t="shared" si="11"/>
        <v>0</v>
      </c>
      <c r="F74" s="377">
        <f t="shared" si="11"/>
        <v>0</v>
      </c>
      <c r="G74" s="378">
        <f t="shared" si="11"/>
        <v>0</v>
      </c>
      <c r="H74" s="376">
        <f t="shared" si="11"/>
        <v>0</v>
      </c>
      <c r="I74" s="376">
        <f t="shared" si="11"/>
        <v>0</v>
      </c>
      <c r="J74" s="377">
        <f t="shared" si="11"/>
        <v>0</v>
      </c>
      <c r="K74" s="378">
        <f t="shared" si="11"/>
        <v>0</v>
      </c>
      <c r="L74" s="376">
        <f t="shared" si="11"/>
        <v>0</v>
      </c>
      <c r="M74" s="376">
        <f t="shared" si="11"/>
        <v>0</v>
      </c>
      <c r="N74" s="379">
        <f t="shared" si="11"/>
        <v>0</v>
      </c>
      <c r="O74" s="378">
        <f t="shared" si="11"/>
        <v>0</v>
      </c>
      <c r="P74" s="376">
        <f t="shared" si="11"/>
        <v>0</v>
      </c>
      <c r="Q74" s="376">
        <f t="shared" si="11"/>
        <v>0</v>
      </c>
      <c r="R74" s="377">
        <f t="shared" si="11"/>
        <v>0</v>
      </c>
      <c r="S74" s="378">
        <f t="shared" si="11"/>
        <v>0</v>
      </c>
      <c r="T74" s="376">
        <f t="shared" si="11"/>
        <v>0</v>
      </c>
      <c r="U74" s="376">
        <f t="shared" si="11"/>
        <v>0</v>
      </c>
      <c r="V74" s="377">
        <f t="shared" si="11"/>
        <v>0</v>
      </c>
      <c r="W74" s="378">
        <f t="shared" si="11"/>
        <v>0</v>
      </c>
      <c r="X74" s="376">
        <f t="shared" si="11"/>
        <v>0</v>
      </c>
      <c r="Y74" s="376">
        <f t="shared" si="11"/>
        <v>0</v>
      </c>
      <c r="Z74" s="377">
        <f t="shared" si="11"/>
        <v>0</v>
      </c>
      <c r="AA74" s="378">
        <f t="shared" si="11"/>
        <v>0</v>
      </c>
      <c r="AB74" s="380">
        <f t="shared" si="11"/>
        <v>0</v>
      </c>
      <c r="AC74" s="380">
        <f t="shared" si="11"/>
        <v>0</v>
      </c>
      <c r="AD74" s="377" t="s">
        <v>19</v>
      </c>
      <c r="AE74" s="381">
        <v>4</v>
      </c>
    </row>
    <row r="75" spans="1:33" ht="17.25" thickBot="1" x14ac:dyDescent="0.35">
      <c r="A75" s="285"/>
      <c r="B75" s="286"/>
      <c r="C75" s="287" t="s">
        <v>269</v>
      </c>
      <c r="D75" s="382">
        <f>D68+D74</f>
        <v>74</v>
      </c>
      <c r="E75" s="382">
        <f>E68+E74</f>
        <v>78</v>
      </c>
      <c r="F75" s="383" t="s">
        <v>19</v>
      </c>
      <c r="G75" s="384" t="s">
        <v>19</v>
      </c>
      <c r="H75" s="382">
        <f>H68+H74</f>
        <v>78</v>
      </c>
      <c r="I75" s="382">
        <f>I68+I74</f>
        <v>58</v>
      </c>
      <c r="J75" s="383" t="s">
        <v>19</v>
      </c>
      <c r="K75" s="384" t="s">
        <v>19</v>
      </c>
      <c r="L75" s="382">
        <f>L68+L74</f>
        <v>104</v>
      </c>
      <c r="M75" s="382">
        <f>M68+M74</f>
        <v>46</v>
      </c>
      <c r="N75" s="385" t="s">
        <v>19</v>
      </c>
      <c r="O75" s="384" t="s">
        <v>19</v>
      </c>
      <c r="P75" s="382">
        <f>P68+P74</f>
        <v>86</v>
      </c>
      <c r="Q75" s="382">
        <f>Q68+Q74</f>
        <v>70</v>
      </c>
      <c r="R75" s="383" t="s">
        <v>19</v>
      </c>
      <c r="S75" s="384" t="s">
        <v>19</v>
      </c>
      <c r="T75" s="382">
        <f>T68+T74</f>
        <v>110</v>
      </c>
      <c r="U75" s="382">
        <f>U68+U74</f>
        <v>48</v>
      </c>
      <c r="V75" s="383" t="s">
        <v>19</v>
      </c>
      <c r="W75" s="384" t="s">
        <v>19</v>
      </c>
      <c r="X75" s="382">
        <f>X68+X74</f>
        <v>86</v>
      </c>
      <c r="Y75" s="382">
        <f>Y68+Y74</f>
        <v>56</v>
      </c>
      <c r="Z75" s="383" t="s">
        <v>19</v>
      </c>
      <c r="AA75" s="384" t="s">
        <v>19</v>
      </c>
      <c r="AB75" s="664">
        <f>SUM(AB68+AB74)</f>
        <v>526</v>
      </c>
      <c r="AC75" s="664">
        <f>SUM(AC68+AC74)</f>
        <v>380</v>
      </c>
      <c r="AD75" s="665" t="s">
        <v>19</v>
      </c>
      <c r="AE75" s="663">
        <f>SUM(AB75,AC75)</f>
        <v>906</v>
      </c>
    </row>
    <row r="76" spans="1:33" ht="17.25" thickTop="1" x14ac:dyDescent="0.3">
      <c r="A76" s="288"/>
      <c r="B76" s="289"/>
      <c r="C76" s="290"/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1043"/>
      <c r="AC76" s="1043"/>
      <c r="AD76" s="1043"/>
      <c r="AE76" s="1068"/>
    </row>
    <row r="77" spans="1:33" ht="15.75" x14ac:dyDescent="0.25">
      <c r="A77" s="842" t="s">
        <v>143</v>
      </c>
      <c r="B77" s="843" t="s">
        <v>1</v>
      </c>
      <c r="C77" s="840" t="s">
        <v>21</v>
      </c>
      <c r="D77" s="130"/>
      <c r="E77" s="130"/>
      <c r="F77" s="351"/>
      <c r="G77" s="352"/>
      <c r="H77" s="130"/>
      <c r="I77" s="130">
        <v>160</v>
      </c>
      <c r="J77" s="351" t="s">
        <v>19</v>
      </c>
      <c r="K77" s="352" t="s">
        <v>137</v>
      </c>
      <c r="L77" s="130"/>
      <c r="M77" s="130"/>
      <c r="N77" s="351"/>
      <c r="O77" s="351"/>
      <c r="P77" s="130"/>
      <c r="Q77" s="130"/>
      <c r="R77" s="351"/>
      <c r="S77" s="352"/>
      <c r="T77" s="130"/>
      <c r="U77" s="130"/>
      <c r="V77" s="351"/>
      <c r="W77" s="351"/>
      <c r="X77" s="130"/>
      <c r="Y77" s="61"/>
      <c r="Z77" s="19"/>
      <c r="AA77" s="386"/>
      <c r="AB77" s="387"/>
      <c r="AC77" s="387"/>
      <c r="AD77" s="387"/>
      <c r="AE77" s="387"/>
    </row>
    <row r="78" spans="1:33" ht="15.75" x14ac:dyDescent="0.25">
      <c r="A78" s="844" t="s">
        <v>794</v>
      </c>
      <c r="B78" s="291" t="s">
        <v>1</v>
      </c>
      <c r="C78" s="841" t="s">
        <v>22</v>
      </c>
      <c r="D78" s="130"/>
      <c r="E78" s="130"/>
      <c r="F78" s="351"/>
      <c r="G78" s="356"/>
      <c r="H78" s="130"/>
      <c r="I78" s="130"/>
      <c r="J78" s="351"/>
      <c r="K78" s="356"/>
      <c r="L78" s="130"/>
      <c r="M78" s="130"/>
      <c r="N78" s="351"/>
      <c r="O78" s="351"/>
      <c r="P78" s="130"/>
      <c r="Q78" s="130">
        <v>160</v>
      </c>
      <c r="R78" s="351" t="s">
        <v>356</v>
      </c>
      <c r="S78" s="356" t="s">
        <v>137</v>
      </c>
      <c r="T78" s="130"/>
      <c r="U78" s="130"/>
      <c r="V78" s="351"/>
      <c r="W78" s="351"/>
      <c r="X78" s="130"/>
      <c r="Y78" s="61"/>
      <c r="Z78" s="19"/>
      <c r="AA78" s="388"/>
      <c r="AB78" s="387"/>
      <c r="AC78" s="387"/>
      <c r="AD78" s="387"/>
      <c r="AE78" s="387"/>
    </row>
    <row r="79" spans="1:33" ht="15.75" x14ac:dyDescent="0.25">
      <c r="A79" s="844" t="s">
        <v>795</v>
      </c>
      <c r="B79" s="291" t="s">
        <v>1</v>
      </c>
      <c r="C79" s="841" t="s">
        <v>115</v>
      </c>
      <c r="D79" s="130"/>
      <c r="E79" s="130"/>
      <c r="F79" s="351"/>
      <c r="G79" s="356"/>
      <c r="H79" s="130"/>
      <c r="I79" s="130"/>
      <c r="J79" s="351"/>
      <c r="K79" s="356"/>
      <c r="L79" s="130"/>
      <c r="M79" s="130"/>
      <c r="N79" s="351"/>
      <c r="O79" s="351"/>
      <c r="P79" s="130"/>
      <c r="Q79" s="130"/>
      <c r="R79" s="351"/>
      <c r="S79" s="356"/>
      <c r="T79" s="130"/>
      <c r="U79" s="130"/>
      <c r="V79" s="351"/>
      <c r="W79" s="351"/>
      <c r="X79" s="130"/>
      <c r="Y79" s="61">
        <v>80</v>
      </c>
      <c r="Z79" s="19" t="s">
        <v>19</v>
      </c>
      <c r="AA79" s="388" t="s">
        <v>137</v>
      </c>
      <c r="AB79" s="387"/>
      <c r="AC79" s="387"/>
      <c r="AD79" s="387"/>
      <c r="AE79" s="387"/>
    </row>
    <row r="80" spans="1:33" ht="15.75" x14ac:dyDescent="0.2">
      <c r="A80" s="1045"/>
      <c r="B80" s="1046"/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357"/>
      <c r="U80" s="357"/>
      <c r="V80" s="357"/>
      <c r="W80" s="357"/>
      <c r="X80" s="357"/>
      <c r="Y80" s="357"/>
      <c r="Z80" s="357"/>
      <c r="AA80" s="357"/>
      <c r="AB80" s="389"/>
      <c r="AC80" s="389"/>
      <c r="AD80" s="389"/>
      <c r="AE80" s="390"/>
    </row>
    <row r="81" spans="1:31" ht="15.75" x14ac:dyDescent="0.2">
      <c r="A81" s="1047" t="s">
        <v>20</v>
      </c>
      <c r="B81" s="1048"/>
      <c r="C81" s="1048"/>
      <c r="D81" s="1048"/>
      <c r="E81" s="1048"/>
      <c r="F81" s="1048"/>
      <c r="G81" s="1048"/>
      <c r="H81" s="1048"/>
      <c r="I81" s="1048"/>
      <c r="J81" s="1048"/>
      <c r="K81" s="1048"/>
      <c r="L81" s="1048"/>
      <c r="M81" s="1048"/>
      <c r="N81" s="1048"/>
      <c r="O81" s="1048"/>
      <c r="P81" s="1048"/>
      <c r="Q81" s="1048"/>
      <c r="R81" s="1048"/>
      <c r="S81" s="1048"/>
      <c r="T81" s="405"/>
      <c r="U81" s="405"/>
      <c r="V81" s="405"/>
      <c r="W81" s="405"/>
      <c r="X81" s="405"/>
      <c r="Y81" s="405"/>
      <c r="Z81" s="405"/>
      <c r="AA81" s="405"/>
      <c r="AB81" s="389"/>
      <c r="AC81" s="389"/>
      <c r="AD81" s="389"/>
      <c r="AE81" s="390"/>
    </row>
    <row r="82" spans="1:31" ht="16.5" x14ac:dyDescent="0.3">
      <c r="A82" s="241"/>
      <c r="B82" s="60"/>
      <c r="C82" s="292" t="s">
        <v>16</v>
      </c>
      <c r="D82" s="140"/>
      <c r="E82" s="140"/>
      <c r="F82" s="74"/>
      <c r="G82" s="141" t="str">
        <f>IF(COUNTIF(G23:G79,"A")=0,"",COUNTIF(G23:G79,"A"))</f>
        <v/>
      </c>
      <c r="H82" s="140"/>
      <c r="I82" s="140"/>
      <c r="J82" s="74"/>
      <c r="K82" s="141">
        <f>IF(COUNTIF(K23:K79,"A")=0,"",COUNTIF(K23:K79,"A"))</f>
        <v>1</v>
      </c>
      <c r="L82" s="140"/>
      <c r="M82" s="140"/>
      <c r="N82" s="74"/>
      <c r="O82" s="141" t="str">
        <f>IF(COUNTIF(O23:O79,"A")=0,"",COUNTIF(O23:O79,"A"))</f>
        <v/>
      </c>
      <c r="P82" s="140"/>
      <c r="Q82" s="140"/>
      <c r="R82" s="74"/>
      <c r="S82" s="141">
        <f>IF(COUNTIF(S23:S79,"A")=0,"",COUNTIF(S23:S79,"A"))</f>
        <v>1</v>
      </c>
      <c r="T82" s="140"/>
      <c r="U82" s="140"/>
      <c r="V82" s="74"/>
      <c r="W82" s="141" t="str">
        <f>IF(COUNTIF(W23:W79,"A")=0,"",COUNTIF(W23:W79,"A"))</f>
        <v/>
      </c>
      <c r="X82" s="140"/>
      <c r="Y82" s="140"/>
      <c r="Z82" s="74"/>
      <c r="AA82" s="141">
        <f>IF(COUNTIF(AA23:AA79,"A")=0,"",COUNTIF(AA23:AA79,"A"))</f>
        <v>1</v>
      </c>
      <c r="AB82" s="140"/>
      <c r="AC82" s="140"/>
      <c r="AD82" s="74"/>
      <c r="AE82" s="142">
        <f t="shared" ref="AE82:AE94" si="12">IF(SUM(G82:AA82)=0,"",SUM(G82:AA82))</f>
        <v>3</v>
      </c>
    </row>
    <row r="83" spans="1:31" ht="16.5" x14ac:dyDescent="0.3">
      <c r="A83" s="241"/>
      <c r="B83" s="60"/>
      <c r="C83" s="292" t="s">
        <v>17</v>
      </c>
      <c r="D83" s="140"/>
      <c r="E83" s="140"/>
      <c r="F83" s="74"/>
      <c r="G83" s="141" t="str">
        <f>IF(COUNTIF(G23:G79,"B")=0,"",COUNTIF(G23:G79,"B"))</f>
        <v/>
      </c>
      <c r="H83" s="140"/>
      <c r="I83" s="140"/>
      <c r="J83" s="74"/>
      <c r="K83" s="141" t="str">
        <f>IF(COUNTIF(K23:K79,"B")=0,"",COUNTIF(K23:K79,"B"))</f>
        <v/>
      </c>
      <c r="L83" s="140"/>
      <c r="M83" s="140"/>
      <c r="N83" s="74"/>
      <c r="O83" s="141">
        <f>IF(COUNTIF(O23:O79,"B")=0,"",COUNTIF(O23:O79,"B"))</f>
        <v>2</v>
      </c>
      <c r="P83" s="140"/>
      <c r="Q83" s="140"/>
      <c r="R83" s="74"/>
      <c r="S83" s="141" t="str">
        <f>IF(COUNTIF(S23:S79,"B")=0,"",COUNTIF(S23:S79,"B"))</f>
        <v/>
      </c>
      <c r="T83" s="140"/>
      <c r="U83" s="140"/>
      <c r="V83" s="74"/>
      <c r="W83" s="141" t="str">
        <f>IF(COUNTIF(W23:W79,"B")=0,"",COUNTIF(W23:W79,"B"))</f>
        <v/>
      </c>
      <c r="X83" s="140"/>
      <c r="Y83" s="140"/>
      <c r="Z83" s="74"/>
      <c r="AA83" s="141" t="str">
        <f>IF(COUNTIF(AA23:AA79,"B")=0,"",COUNTIF(AA23:AA79,"B"))</f>
        <v/>
      </c>
      <c r="AB83" s="140"/>
      <c r="AC83" s="140"/>
      <c r="AD83" s="74"/>
      <c r="AE83" s="142">
        <f t="shared" si="12"/>
        <v>2</v>
      </c>
    </row>
    <row r="84" spans="1:31" ht="16.5" x14ac:dyDescent="0.3">
      <c r="A84" s="241"/>
      <c r="B84" s="60"/>
      <c r="C84" s="292" t="s">
        <v>177</v>
      </c>
      <c r="D84" s="140"/>
      <c r="E84" s="140"/>
      <c r="F84" s="74"/>
      <c r="G84" s="141" t="str">
        <f>IF(COUNTIF(G23:G79,"ÉÉ")=0,"",COUNTIF(G23:G79,"ÉÉ"))</f>
        <v/>
      </c>
      <c r="H84" s="140"/>
      <c r="I84" s="140"/>
      <c r="J84" s="74"/>
      <c r="K84" s="141">
        <f>IF(COUNTIF(K23:K79,"ÉÉ")=0,"",COUNTIF(K23:K79,"ÉÉ"))</f>
        <v>2</v>
      </c>
      <c r="L84" s="140"/>
      <c r="M84" s="140"/>
      <c r="N84" s="74"/>
      <c r="O84" s="141" t="str">
        <f>IF(COUNTIF(O23:O79,"ÉÉ")=0,"",COUNTIF(O23:O79,"ÉÉ"))</f>
        <v/>
      </c>
      <c r="P84" s="140"/>
      <c r="Q84" s="140"/>
      <c r="R84" s="74"/>
      <c r="S84" s="141" t="str">
        <f>IF(COUNTIF(S23:S79,"ÉÉ")=0,"",COUNTIF(S23:S79,"ÉÉ"))</f>
        <v/>
      </c>
      <c r="T84" s="140"/>
      <c r="U84" s="140"/>
      <c r="V84" s="74"/>
      <c r="W84" s="141" t="str">
        <f>IF(COUNTIF(W23:W79,"ÉÉ")=0,"",COUNTIF(W23:W79,"ÉÉ"))</f>
        <v/>
      </c>
      <c r="X84" s="140"/>
      <c r="Y84" s="140"/>
      <c r="Z84" s="74"/>
      <c r="AA84" s="141" t="str">
        <f>IF(COUNTIF(AA23:AA79,"ÉÉ")=0,"",COUNTIF(AA23:AA79,"ÉÉ"))</f>
        <v/>
      </c>
      <c r="AB84" s="140"/>
      <c r="AC84" s="140"/>
      <c r="AD84" s="74"/>
      <c r="AE84" s="142">
        <f t="shared" si="12"/>
        <v>2</v>
      </c>
    </row>
    <row r="85" spans="1:31" ht="16.5" x14ac:dyDescent="0.3">
      <c r="A85" s="241"/>
      <c r="B85" s="60"/>
      <c r="C85" s="292" t="s">
        <v>178</v>
      </c>
      <c r="D85" s="146"/>
      <c r="E85" s="146"/>
      <c r="F85" s="147"/>
      <c r="G85" s="141" t="str">
        <f>IF(COUNTIF(G23:G79,"ÉÉ(Z)")=0,"",COUNTIF(G23:G79,"ÉÉ(Z)"))</f>
        <v/>
      </c>
      <c r="H85" s="146"/>
      <c r="I85" s="146"/>
      <c r="J85" s="147"/>
      <c r="K85" s="141" t="str">
        <f>IF(COUNTIF(K23:K79,"ÉÉ(Z)")=0,"",COUNTIF(K23:K79,"ÉÉ(Z)"))</f>
        <v/>
      </c>
      <c r="L85" s="146"/>
      <c r="M85" s="146"/>
      <c r="N85" s="147"/>
      <c r="O85" s="141" t="str">
        <f>IF(COUNTIF(O23:O79,"ÉÉ(Z)")=0,"",COUNTIF(O23:O79,"ÉÉ(Z)"))</f>
        <v/>
      </c>
      <c r="P85" s="146"/>
      <c r="Q85" s="146"/>
      <c r="R85" s="147"/>
      <c r="S85" s="141" t="str">
        <f>IF(COUNTIF(S23:S79,"ÉÉ(Z)")=0,"",COUNTIF(S23:S79,"ÉÉ(Z)"))</f>
        <v/>
      </c>
      <c r="T85" s="146"/>
      <c r="U85" s="146"/>
      <c r="V85" s="147"/>
      <c r="W85" s="141" t="str">
        <f>IF(COUNTIF(W23:W79,"ÉÉ(Z)")=0,"",COUNTIF(W23:W79,"ÉÉ(Z)"))</f>
        <v/>
      </c>
      <c r="X85" s="146"/>
      <c r="Y85" s="146"/>
      <c r="Z85" s="147"/>
      <c r="AA85" s="141">
        <f>IF(COUNTIF(AA23:AA79,"ÉÉ(Z)")=0,"",COUNTIF(AA23:AA79,"ÉÉ(Z)"))</f>
        <v>1</v>
      </c>
      <c r="AB85" s="146"/>
      <c r="AC85" s="146"/>
      <c r="AD85" s="147"/>
      <c r="AE85" s="142">
        <f t="shared" si="12"/>
        <v>1</v>
      </c>
    </row>
    <row r="86" spans="1:31" ht="16.5" x14ac:dyDescent="0.3">
      <c r="A86" s="241"/>
      <c r="B86" s="60"/>
      <c r="C86" s="292" t="s">
        <v>179</v>
      </c>
      <c r="D86" s="140"/>
      <c r="E86" s="140"/>
      <c r="F86" s="74"/>
      <c r="G86" s="141" t="str">
        <f>IF(COUNTIF(G23:G79,"GYJ")=0,"",COUNTIF(G23:G79,"GYJ"))</f>
        <v/>
      </c>
      <c r="H86" s="140"/>
      <c r="I86" s="140"/>
      <c r="J86" s="74"/>
      <c r="K86" s="141">
        <f>IF(COUNTIF(K23:K79,"GYJ")=0,"",COUNTIF(K23:K79,"GYJ"))</f>
        <v>4</v>
      </c>
      <c r="L86" s="140"/>
      <c r="M86" s="140"/>
      <c r="N86" s="74"/>
      <c r="O86" s="141">
        <f>IF(COUNTIF(O23:O79,"GYJ")=0,"",COUNTIF(O23:O79,"GYJ"))</f>
        <v>2</v>
      </c>
      <c r="P86" s="140"/>
      <c r="Q86" s="140"/>
      <c r="R86" s="74"/>
      <c r="S86" s="141">
        <f>IF(COUNTIF(S23:S79,"GYJ")=0,"",COUNTIF(S23:S79,"GYJ"))</f>
        <v>3</v>
      </c>
      <c r="T86" s="140"/>
      <c r="U86" s="140"/>
      <c r="V86" s="74"/>
      <c r="W86" s="141">
        <f>IF(COUNTIF(W23:W79,"GYJ")=0,"",COUNTIF(W23:W79,"GYJ"))</f>
        <v>2</v>
      </c>
      <c r="X86" s="140"/>
      <c r="Y86" s="140"/>
      <c r="Z86" s="74"/>
      <c r="AA86" s="141">
        <f>IF(COUNTIF(AA23:AA79,"GYJ")=0,"",COUNTIF(AA23:AA79,"GYJ"))</f>
        <v>4</v>
      </c>
      <c r="AB86" s="140"/>
      <c r="AC86" s="140"/>
      <c r="AD86" s="74"/>
      <c r="AE86" s="142">
        <f t="shared" si="12"/>
        <v>15</v>
      </c>
    </row>
    <row r="87" spans="1:31" ht="15.75" x14ac:dyDescent="0.25">
      <c r="A87" s="241"/>
      <c r="B87" s="242"/>
      <c r="C87" s="292" t="s">
        <v>180</v>
      </c>
      <c r="D87" s="140"/>
      <c r="E87" s="140"/>
      <c r="F87" s="74"/>
      <c r="G87" s="141" t="str">
        <f>IF(COUNTIF(G23:G79,"GYJ(Z)")=0,"",COUNTIF(G23:G79,"GYJ(Z)"))</f>
        <v/>
      </c>
      <c r="H87" s="140"/>
      <c r="I87" s="140"/>
      <c r="J87" s="74"/>
      <c r="K87" s="141" t="str">
        <f>IF(COUNTIF(K23:K79,"GYJ(Z)")=0,"",COUNTIF(K23:K79,"GYJ(Z)"))</f>
        <v/>
      </c>
      <c r="L87" s="140"/>
      <c r="M87" s="140"/>
      <c r="N87" s="74"/>
      <c r="O87" s="141" t="str">
        <f>IF(COUNTIF(O23:O79,"GYJ(Z)")=0,"",COUNTIF(O23:O79,"GYJ(Z)"))</f>
        <v/>
      </c>
      <c r="P87" s="140"/>
      <c r="Q87" s="140"/>
      <c r="R87" s="74"/>
      <c r="S87" s="141" t="str">
        <f>IF(COUNTIF(S23:S79,"GYJ(Z)")=0,"",COUNTIF(S23:S79,"GYJ(Z)"))</f>
        <v/>
      </c>
      <c r="T87" s="140"/>
      <c r="U87" s="140"/>
      <c r="V87" s="74"/>
      <c r="W87" s="141" t="str">
        <f>IF(COUNTIF(W23:W79,"GYJ(Z)")=0,"",COUNTIF(W23:W79,"GYJ(Z)"))</f>
        <v/>
      </c>
      <c r="X87" s="140"/>
      <c r="Y87" s="140"/>
      <c r="Z87" s="74"/>
      <c r="AA87" s="141" t="str">
        <f>IF(COUNTIF(AA23:AA79,"GYJ(Z)")=0,"",COUNTIF(AA23:AA79,"GYJ(Z)"))</f>
        <v/>
      </c>
      <c r="AB87" s="140"/>
      <c r="AC87" s="140"/>
      <c r="AD87" s="74"/>
      <c r="AE87" s="142" t="str">
        <f t="shared" si="12"/>
        <v/>
      </c>
    </row>
    <row r="88" spans="1:31" ht="16.5" x14ac:dyDescent="0.3">
      <c r="A88" s="241"/>
      <c r="B88" s="60"/>
      <c r="C88" s="138" t="s">
        <v>138</v>
      </c>
      <c r="D88" s="140"/>
      <c r="E88" s="140"/>
      <c r="F88" s="74"/>
      <c r="G88" s="141" t="str">
        <f>IF(COUNTIF(G23:G79,"K")=0,"",COUNTIF(G23:G79,"K"))</f>
        <v/>
      </c>
      <c r="H88" s="140"/>
      <c r="I88" s="140"/>
      <c r="J88" s="74"/>
      <c r="K88" s="141" t="str">
        <f>IF(COUNTIF(K23:K79,"K")=0,"",COUNTIF(K23:K79,"K"))</f>
        <v/>
      </c>
      <c r="L88" s="140"/>
      <c r="M88" s="140"/>
      <c r="N88" s="74"/>
      <c r="O88" s="141">
        <f>IF(COUNTIF(O23:O79,"K")=0,"",COUNTIF(O23:O79,"K"))</f>
        <v>1</v>
      </c>
      <c r="P88" s="140"/>
      <c r="Q88" s="140"/>
      <c r="R88" s="74"/>
      <c r="S88" s="141">
        <f>IF(COUNTIF(S23:S79,"K")=0,"",COUNTIF(S23:S79,"K"))</f>
        <v>1</v>
      </c>
      <c r="T88" s="140"/>
      <c r="U88" s="140"/>
      <c r="V88" s="74"/>
      <c r="W88" s="141">
        <f>IF(COUNTIF(W23:W79,"K")=0,"",COUNTIF(W23:W79,"K"))</f>
        <v>3</v>
      </c>
      <c r="X88" s="140"/>
      <c r="Y88" s="140"/>
      <c r="Z88" s="74"/>
      <c r="AA88" s="141">
        <f>IF(COUNTIF(AA23:AA79,"K")=0,"",COUNTIF(AA23:AA79,"K"))</f>
        <v>1</v>
      </c>
      <c r="AB88" s="140"/>
      <c r="AC88" s="140"/>
      <c r="AD88" s="74"/>
      <c r="AE88" s="142">
        <f t="shared" si="12"/>
        <v>6</v>
      </c>
    </row>
    <row r="89" spans="1:31" ht="16.5" x14ac:dyDescent="0.3">
      <c r="A89" s="241"/>
      <c r="B89" s="60"/>
      <c r="C89" s="138" t="s">
        <v>139</v>
      </c>
      <c r="D89" s="140"/>
      <c r="E89" s="140"/>
      <c r="F89" s="74"/>
      <c r="G89" s="141" t="str">
        <f>IF(COUNTIF(G23:G79,"K(Z)")=0,"",COUNTIF(G23:G79,"K(Z)"))</f>
        <v/>
      </c>
      <c r="H89" s="140"/>
      <c r="I89" s="140"/>
      <c r="J89" s="74"/>
      <c r="K89" s="141">
        <f>IF(COUNTIF(K23:K79,"K(Z)")=0,"",COUNTIF(K23:K79,"K(Z)"))</f>
        <v>3</v>
      </c>
      <c r="L89" s="140"/>
      <c r="M89" s="140"/>
      <c r="N89" s="74"/>
      <c r="O89" s="141">
        <f>IF(COUNTIF(O23:O79,"K(Z)")=0,"",COUNTIF(O23:O79,"K(Z)"))</f>
        <v>3</v>
      </c>
      <c r="P89" s="140"/>
      <c r="Q89" s="140"/>
      <c r="R89" s="74"/>
      <c r="S89" s="141">
        <f>IF(COUNTIF(S23:S79,"K(Z)")=0,"",COUNTIF(S23:S79,"K(Z)"))</f>
        <v>4</v>
      </c>
      <c r="T89" s="140"/>
      <c r="U89" s="140"/>
      <c r="V89" s="74"/>
      <c r="W89" s="141">
        <f>IF(COUNTIF(W23:W79,"K(Z)")=0,"",COUNTIF(W23:W79,"K(Z)"))</f>
        <v>3</v>
      </c>
      <c r="X89" s="140"/>
      <c r="Y89" s="140"/>
      <c r="Z89" s="74"/>
      <c r="AA89" s="141">
        <f>IF(COUNTIF(AA23:AA79,"K(Z)")=0,"",COUNTIF(AA23:AA79,"K(Z)"))</f>
        <v>3</v>
      </c>
      <c r="AB89" s="140"/>
      <c r="AC89" s="140"/>
      <c r="AD89" s="74"/>
      <c r="AE89" s="142">
        <f t="shared" si="12"/>
        <v>16</v>
      </c>
    </row>
    <row r="90" spans="1:31" ht="16.5" x14ac:dyDescent="0.3">
      <c r="A90" s="241"/>
      <c r="B90" s="60"/>
      <c r="C90" s="292" t="s">
        <v>18</v>
      </c>
      <c r="D90" s="140"/>
      <c r="E90" s="140"/>
      <c r="F90" s="74"/>
      <c r="G90" s="141" t="str">
        <f>IF(COUNTIF(G23:G79,"AV")=0,"",COUNTIF(G23:G79,"AV"))</f>
        <v/>
      </c>
      <c r="H90" s="140"/>
      <c r="I90" s="140"/>
      <c r="J90" s="74"/>
      <c r="K90" s="141" t="str">
        <f>IF(COUNTIF(K23:K79,"AV")=0,"",COUNTIF(K23:K79,"AV"))</f>
        <v/>
      </c>
      <c r="L90" s="140"/>
      <c r="M90" s="140"/>
      <c r="N90" s="74"/>
      <c r="O90" s="141" t="str">
        <f>IF(COUNTIF(O23:O79,"AV")=0,"",COUNTIF(O23:O79,"AV"))</f>
        <v/>
      </c>
      <c r="P90" s="140"/>
      <c r="Q90" s="140"/>
      <c r="R90" s="74"/>
      <c r="S90" s="141" t="str">
        <f>IF(COUNTIF(S23:S79,"AV")=0,"",COUNTIF(S23:S79,"AV"))</f>
        <v/>
      </c>
      <c r="T90" s="140"/>
      <c r="U90" s="140"/>
      <c r="V90" s="74"/>
      <c r="W90" s="141" t="str">
        <f>IF(COUNTIF(W23:W79,"AV")=0,"",COUNTIF(W23:W79,"AV"))</f>
        <v/>
      </c>
      <c r="X90" s="140"/>
      <c r="Y90" s="140"/>
      <c r="Z90" s="74"/>
      <c r="AA90" s="141" t="str">
        <f>IF(COUNTIF(AA23:AA79,"AV")=0,"",COUNTIF(AA23:AA79,"AV"))</f>
        <v/>
      </c>
      <c r="AB90" s="140"/>
      <c r="AC90" s="140"/>
      <c r="AD90" s="74"/>
      <c r="AE90" s="142" t="str">
        <f t="shared" si="12"/>
        <v/>
      </c>
    </row>
    <row r="91" spans="1:31" ht="16.5" x14ac:dyDescent="0.3">
      <c r="A91" s="241"/>
      <c r="B91" s="60"/>
      <c r="C91" s="292" t="s">
        <v>181</v>
      </c>
      <c r="D91" s="140"/>
      <c r="E91" s="140"/>
      <c r="F91" s="74"/>
      <c r="G91" s="141" t="str">
        <f>IF(COUNTIF(G23:G79,"KV")=0,"",COUNTIF(G23:G79,"KV"))</f>
        <v/>
      </c>
      <c r="H91" s="140"/>
      <c r="I91" s="140"/>
      <c r="J91" s="74"/>
      <c r="K91" s="141" t="str">
        <f>IF(COUNTIF(K23:K79,"KV")=0,"",COUNTIF(K23:K79,"KV"))</f>
        <v/>
      </c>
      <c r="L91" s="140"/>
      <c r="M91" s="140"/>
      <c r="N91" s="74"/>
      <c r="O91" s="141" t="str">
        <f>IF(COUNTIF(O23:O79,"KV")=0,"",COUNTIF(O23:O79,"KV"))</f>
        <v/>
      </c>
      <c r="P91" s="140"/>
      <c r="Q91" s="140"/>
      <c r="R91" s="74"/>
      <c r="S91" s="141" t="str">
        <f>IF(COUNTIF(S23:S79,"KV")=0,"",COUNTIF(S23:S79,"KV"))</f>
        <v/>
      </c>
      <c r="T91" s="140"/>
      <c r="U91" s="140"/>
      <c r="V91" s="74"/>
      <c r="W91" s="141" t="str">
        <f>IF(COUNTIF(W23:W79,"KV")=0,"",COUNTIF(W23:W79,"KV"))</f>
        <v/>
      </c>
      <c r="X91" s="140"/>
      <c r="Y91" s="140"/>
      <c r="Z91" s="74"/>
      <c r="AA91" s="141" t="str">
        <f>IF(COUNTIF(AA23:AA79,"KV")=0,"",COUNTIF(AA23:AA79,"KV"))</f>
        <v/>
      </c>
      <c r="AB91" s="140"/>
      <c r="AC91" s="140"/>
      <c r="AD91" s="74"/>
      <c r="AE91" s="142" t="str">
        <f t="shared" si="12"/>
        <v/>
      </c>
    </row>
    <row r="92" spans="1:31" ht="16.5" x14ac:dyDescent="0.3">
      <c r="A92" s="241"/>
      <c r="B92" s="60"/>
      <c r="C92" s="292" t="s">
        <v>182</v>
      </c>
      <c r="D92" s="151"/>
      <c r="E92" s="151"/>
      <c r="F92" s="152"/>
      <c r="G92" s="141" t="str">
        <f>IF(COUNTIF(G23:G79,"SZG")=0,"",COUNTIF(G23:G79,"SZG"))</f>
        <v/>
      </c>
      <c r="H92" s="151"/>
      <c r="I92" s="151"/>
      <c r="J92" s="152"/>
      <c r="K92" s="141" t="str">
        <f>IF(COUNTIF(K23:K79,"SZG")=0,"",COUNTIF(K23:K79,"SZG"))</f>
        <v/>
      </c>
      <c r="L92" s="151"/>
      <c r="M92" s="151"/>
      <c r="N92" s="152"/>
      <c r="O92" s="141" t="str">
        <f>IF(COUNTIF(O23:O79,"SZG")=0,"",COUNTIF(O23:O79,"SZG"))</f>
        <v/>
      </c>
      <c r="P92" s="151"/>
      <c r="Q92" s="151"/>
      <c r="R92" s="152"/>
      <c r="S92" s="141" t="str">
        <f>IF(COUNTIF(S23:S79,"SZG")=0,"",COUNTIF(S23:S79,"SZG"))</f>
        <v/>
      </c>
      <c r="T92" s="151"/>
      <c r="U92" s="151"/>
      <c r="V92" s="152"/>
      <c r="W92" s="141" t="str">
        <f>IF(COUNTIF(W23:W79,"SZG")=0,"",COUNTIF(W23:W79,"SZG"))</f>
        <v/>
      </c>
      <c r="X92" s="151"/>
      <c r="Y92" s="151"/>
      <c r="Z92" s="152"/>
      <c r="AA92" s="141" t="str">
        <f>IF(COUNTIF(AA23:AA79,"SZG")=0,"",COUNTIF(AA23:AA79,"SZG"))</f>
        <v/>
      </c>
      <c r="AB92" s="140"/>
      <c r="AC92" s="140"/>
      <c r="AD92" s="74"/>
      <c r="AE92" s="142" t="str">
        <f t="shared" si="12"/>
        <v/>
      </c>
    </row>
    <row r="93" spans="1:31" ht="16.5" x14ac:dyDescent="0.3">
      <c r="A93" s="241"/>
      <c r="B93" s="60"/>
      <c r="C93" s="292" t="s">
        <v>183</v>
      </c>
      <c r="D93" s="151"/>
      <c r="E93" s="151"/>
      <c r="F93" s="152"/>
      <c r="G93" s="141" t="str">
        <f>IF(COUNTIF(G23:G79,"ZV")=0,"",COUNTIF(G23:G79,"ZV"))</f>
        <v/>
      </c>
      <c r="H93" s="151"/>
      <c r="I93" s="151"/>
      <c r="J93" s="152"/>
      <c r="K93" s="141" t="str">
        <f>IF(COUNTIF(K23:K79,"ZV")=0,"",COUNTIF(K23:K79,"ZV"))</f>
        <v/>
      </c>
      <c r="L93" s="151"/>
      <c r="M93" s="151"/>
      <c r="N93" s="152"/>
      <c r="O93" s="141" t="str">
        <f>IF(COUNTIF(O23:O79,"ZV")=0,"",COUNTIF(O23:O79,"ZV"))</f>
        <v/>
      </c>
      <c r="P93" s="151"/>
      <c r="Q93" s="151"/>
      <c r="R93" s="152"/>
      <c r="S93" s="141" t="str">
        <f>IF(COUNTIF(S23:S79,"ZV")=0,"",COUNTIF(S23:S79,"ZV"))</f>
        <v/>
      </c>
      <c r="T93" s="151"/>
      <c r="U93" s="151"/>
      <c r="V93" s="152"/>
      <c r="W93" s="141" t="str">
        <f>IF(COUNTIF(W23:W79,"ZV")=0,"",COUNTIF(W23:W79,"ZV"))</f>
        <v/>
      </c>
      <c r="X93" s="151"/>
      <c r="Y93" s="151"/>
      <c r="Z93" s="152"/>
      <c r="AA93" s="141" t="str">
        <f>IF(COUNTIF(AA23:AA79,"ZV")=0,"",COUNTIF(AA23:AA79,"ZV"))</f>
        <v/>
      </c>
      <c r="AB93" s="140"/>
      <c r="AC93" s="140"/>
      <c r="AD93" s="74"/>
      <c r="AE93" s="142" t="str">
        <f t="shared" si="12"/>
        <v/>
      </c>
    </row>
    <row r="94" spans="1:31" ht="17.25" thickBot="1" x14ac:dyDescent="0.35">
      <c r="A94" s="153"/>
      <c r="B94" s="154"/>
      <c r="C94" s="155" t="s">
        <v>23</v>
      </c>
      <c r="D94" s="156"/>
      <c r="E94" s="156"/>
      <c r="F94" s="157"/>
      <c r="G94" s="158" t="str">
        <f>IF(SUM(G82:G93)=0,"",SUM(G82:G93))</f>
        <v/>
      </c>
      <c r="H94" s="156"/>
      <c r="I94" s="156"/>
      <c r="J94" s="157"/>
      <c r="K94" s="158">
        <f>IF(SUM(K82:K93)=0,"",SUM(K82:K93))</f>
        <v>10</v>
      </c>
      <c r="L94" s="156"/>
      <c r="M94" s="156"/>
      <c r="N94" s="157"/>
      <c r="O94" s="158">
        <f>IF(SUM(O82:O93)=0,"",SUM(O82:O93))</f>
        <v>8</v>
      </c>
      <c r="P94" s="156"/>
      <c r="Q94" s="156"/>
      <c r="R94" s="157"/>
      <c r="S94" s="158">
        <f>IF(SUM(S82:S93)=0,"",SUM(S82:S93))</f>
        <v>9</v>
      </c>
      <c r="T94" s="156"/>
      <c r="U94" s="156"/>
      <c r="V94" s="157"/>
      <c r="W94" s="158">
        <f>IF(SUM(W82:W93)=0,"",SUM(W82:W93))</f>
        <v>8</v>
      </c>
      <c r="X94" s="156"/>
      <c r="Y94" s="156"/>
      <c r="Z94" s="157"/>
      <c r="AA94" s="158">
        <f>IF(SUM(AA82:AA93)=0,"",SUM(AA82:AA93))</f>
        <v>10</v>
      </c>
      <c r="AB94" s="156"/>
      <c r="AC94" s="156"/>
      <c r="AD94" s="157"/>
      <c r="AE94" s="142">
        <f t="shared" si="12"/>
        <v>45</v>
      </c>
    </row>
    <row r="95" spans="1:31" ht="13.5" thickTop="1" x14ac:dyDescent="0.2"/>
  </sheetData>
  <protectedRanges>
    <protectedRange sqref="C81" name="Tartomány4"/>
    <protectedRange sqref="C93:C94" name="Tartomány4_1"/>
    <protectedRange sqref="C59:C66" name="Tartomány1_2_1_1"/>
    <protectedRange sqref="C36:C37" name="Tartomány1_2_1_2_2"/>
    <protectedRange sqref="C58" name="Tartomány1_2_1_1_3"/>
    <protectedRange sqref="C55" name="Tartomány1_2_1_1_1_1"/>
    <protectedRange sqref="C54" name="Tartomány1_2_1"/>
    <protectedRange sqref="C18" name="Tartomány1_2_1_1_1_1_1"/>
    <protectedRange sqref="C12" name="Tartomány1_2_1_1_2"/>
  </protectedRanges>
  <mergeCells count="41">
    <mergeCell ref="D76:S76"/>
    <mergeCell ref="T76:AA76"/>
    <mergeCell ref="AB76:AE76"/>
    <mergeCell ref="A80:S80"/>
    <mergeCell ref="A81:S81"/>
    <mergeCell ref="AE8:AE9"/>
    <mergeCell ref="D69:S69"/>
    <mergeCell ref="T69:AA69"/>
    <mergeCell ref="AB69:AE6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A1:AE1"/>
    <mergeCell ref="A2:AE2"/>
    <mergeCell ref="A3:AE3"/>
    <mergeCell ref="A4:AE4"/>
    <mergeCell ref="A5:AE5"/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topLeftCell="A51" zoomScale="84" zoomScaleNormal="84" workbookViewId="0">
      <selection activeCell="I60" sqref="I60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32" max="32" width="44.6640625" bestFit="1" customWidth="1"/>
    <col min="33" max="33" width="40.164062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379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398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363</v>
      </c>
      <c r="M7" s="1024"/>
      <c r="N7" s="1024"/>
      <c r="O7" s="1025"/>
      <c r="P7" s="1024" t="s">
        <v>3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6" t="s">
        <v>185</v>
      </c>
      <c r="AB8" s="193"/>
      <c r="AC8" s="193"/>
      <c r="AD8" s="1012" t="s">
        <v>9</v>
      </c>
      <c r="AE8" s="1014" t="s">
        <v>152</v>
      </c>
      <c r="AF8" s="983"/>
      <c r="AG8" s="948"/>
    </row>
    <row r="9" spans="1:33" ht="57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7"/>
      <c r="AB9" s="161" t="s">
        <v>212</v>
      </c>
      <c r="AC9" s="161" t="s">
        <v>212</v>
      </c>
      <c r="AD9" s="1013"/>
      <c r="AE9" s="1015"/>
      <c r="AF9" s="983"/>
      <c r="AG9" s="948"/>
    </row>
    <row r="10" spans="1:33" s="8" customFormat="1" ht="15.75" customHeight="1" thickBot="1" x14ac:dyDescent="0.35">
      <c r="A10" s="162"/>
      <c r="B10" s="163"/>
      <c r="C10" s="164" t="s">
        <v>187</v>
      </c>
      <c r="D10" s="639">
        <f>SZAK!D45</f>
        <v>16</v>
      </c>
      <c r="E10" s="639">
        <f>SZAK!E45</f>
        <v>30</v>
      </c>
      <c r="F10" s="639">
        <f>SZAK!F45</f>
        <v>8</v>
      </c>
      <c r="G10" s="640" t="s">
        <v>19</v>
      </c>
      <c r="H10" s="639">
        <f>SZAK!H45</f>
        <v>24</v>
      </c>
      <c r="I10" s="639">
        <f>SZAK!I45</f>
        <v>20</v>
      </c>
      <c r="J10" s="639">
        <f>SZAK!J45</f>
        <v>8</v>
      </c>
      <c r="K10" s="640" t="s">
        <v>19</v>
      </c>
      <c r="L10" s="639">
        <f>SZAK!L45</f>
        <v>28</v>
      </c>
      <c r="M10" s="639">
        <f>SZAK!M45</f>
        <v>16</v>
      </c>
      <c r="N10" s="639">
        <f>SZAK!N45</f>
        <v>9</v>
      </c>
      <c r="O10" s="640" t="s">
        <v>19</v>
      </c>
      <c r="P10" s="639">
        <f>SZAK!P45</f>
        <v>12</v>
      </c>
      <c r="Q10" s="639">
        <f>SZAK!Q45</f>
        <v>32</v>
      </c>
      <c r="R10" s="639">
        <f>SZAK!R45</f>
        <v>9</v>
      </c>
      <c r="S10" s="639" t="s">
        <v>19</v>
      </c>
      <c r="T10" s="639">
        <f>SZAK!T45</f>
        <v>28</v>
      </c>
      <c r="U10" s="639">
        <f>SZAK!U45</f>
        <v>24</v>
      </c>
      <c r="V10" s="639">
        <f>SZAK!V45</f>
        <v>15</v>
      </c>
      <c r="W10" s="639" t="s">
        <v>19</v>
      </c>
      <c r="X10" s="639">
        <f>SZAK!X45</f>
        <v>34</v>
      </c>
      <c r="Y10" s="639">
        <f>SZAK!Y45</f>
        <v>14</v>
      </c>
      <c r="Z10" s="639">
        <f>SZAK!Z45</f>
        <v>16</v>
      </c>
      <c r="AA10" s="641" t="s">
        <v>19</v>
      </c>
      <c r="AB10" s="642">
        <f>SUM(D10,H10,L10,P10,T10,X10)</f>
        <v>142</v>
      </c>
      <c r="AC10" s="642">
        <f>SUM(E10,I10,M10,Q10,U10,Y10)</f>
        <v>136</v>
      </c>
      <c r="AD10" s="642">
        <f>SUM(F10,J10,N10,R10,V10,Z10)</f>
        <v>65</v>
      </c>
      <c r="AE10" s="643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418"/>
      <c r="T11" s="419"/>
      <c r="U11" s="170"/>
      <c r="V11" s="171"/>
      <c r="W11" s="175"/>
      <c r="X11" s="419"/>
      <c r="Y11" s="170"/>
      <c r="Z11" s="171"/>
      <c r="AA11" s="172"/>
      <c r="AB11" s="420"/>
      <c r="AC11" s="194"/>
      <c r="AD11" s="194"/>
      <c r="AE11" s="195"/>
      <c r="AF11" s="484"/>
      <c r="AG11" s="484"/>
    </row>
    <row r="12" spans="1:33" ht="15.75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74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177"/>
      <c r="AB12" s="74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x14ac:dyDescent="0.25">
      <c r="A13" s="28" t="s">
        <v>108</v>
      </c>
      <c r="B13" s="30" t="s">
        <v>117</v>
      </c>
      <c r="C13" s="20" t="s">
        <v>109</v>
      </c>
      <c r="D13" s="68">
        <v>18</v>
      </c>
      <c r="E13" s="68"/>
      <c r="F13" s="70">
        <v>2</v>
      </c>
      <c r="G13" s="177" t="s">
        <v>155</v>
      </c>
      <c r="H13" s="74"/>
      <c r="I13" s="68"/>
      <c r="J13" s="70"/>
      <c r="K13" s="177"/>
      <c r="L13" s="68"/>
      <c r="M13" s="68"/>
      <c r="N13" s="70"/>
      <c r="O13" s="177"/>
      <c r="P13" s="74"/>
      <c r="Q13" s="68"/>
      <c r="R13" s="70"/>
      <c r="S13" s="71"/>
      <c r="T13" s="68"/>
      <c r="U13" s="68"/>
      <c r="V13" s="80"/>
      <c r="W13" s="81"/>
      <c r="X13" s="68"/>
      <c r="Y13" s="68"/>
      <c r="Z13" s="70"/>
      <c r="AA13" s="177"/>
      <c r="AB13" s="74">
        <f>SUM(D13,H13,L13,P13,T13,X13)</f>
        <v>18</v>
      </c>
      <c r="AC13" s="68">
        <f>SUM(E13,I13,M13,Q13,U13,Y13)</f>
        <v>0</v>
      </c>
      <c r="AD13" s="74">
        <f>SUM(F13,J13,N13,R13,V13,Z13)</f>
        <v>2</v>
      </c>
      <c r="AE13" s="75">
        <f>SUM(AB13,AC13)</f>
        <v>18</v>
      </c>
      <c r="AF13" s="474" t="s">
        <v>593</v>
      </c>
      <c r="AG13" s="475" t="s">
        <v>594</v>
      </c>
    </row>
    <row r="14" spans="1:33" ht="15.75" x14ac:dyDescent="0.25">
      <c r="A14" s="28" t="s">
        <v>110</v>
      </c>
      <c r="B14" s="30" t="s">
        <v>117</v>
      </c>
      <c r="C14" s="20" t="s">
        <v>111</v>
      </c>
      <c r="D14" s="68">
        <v>10</v>
      </c>
      <c r="E14" s="68"/>
      <c r="F14" s="70">
        <v>2</v>
      </c>
      <c r="G14" s="177" t="s">
        <v>155</v>
      </c>
      <c r="H14" s="74"/>
      <c r="I14" s="68"/>
      <c r="J14" s="70"/>
      <c r="K14" s="71"/>
      <c r="L14" s="68"/>
      <c r="M14" s="68"/>
      <c r="N14" s="70"/>
      <c r="O14" s="177"/>
      <c r="P14" s="74"/>
      <c r="Q14" s="68"/>
      <c r="R14" s="70"/>
      <c r="S14" s="71"/>
      <c r="T14" s="68"/>
      <c r="U14" s="68"/>
      <c r="V14" s="80"/>
      <c r="W14" s="81"/>
      <c r="X14" s="68"/>
      <c r="Y14" s="68"/>
      <c r="Z14" s="70"/>
      <c r="AA14" s="177"/>
      <c r="AB14" s="74">
        <f t="shared" ref="AB14:AB68" si="3">SUM(D14,H14,L14,P14,T14,X14)</f>
        <v>10</v>
      </c>
      <c r="AC14" s="68">
        <f t="shared" ref="AC14:AC68" si="4">SUM(E14,I14,M14,Q14,U14,Y14)</f>
        <v>0</v>
      </c>
      <c r="AD14" s="74">
        <f t="shared" ref="AD14:AD68" si="5">SUM(F14,J14,N14,R14,V14,Z14)</f>
        <v>2</v>
      </c>
      <c r="AE14" s="75">
        <f t="shared" ref="AE14:AE68" si="6">SUM(AB14,AC14)</f>
        <v>10</v>
      </c>
      <c r="AF14" s="475" t="s">
        <v>571</v>
      </c>
      <c r="AG14" s="475" t="s">
        <v>595</v>
      </c>
    </row>
    <row r="15" spans="1:33" ht="15.75" x14ac:dyDescent="0.25">
      <c r="A15" s="28" t="s">
        <v>98</v>
      </c>
      <c r="B15" s="30" t="s">
        <v>117</v>
      </c>
      <c r="C15" s="20" t="s">
        <v>99</v>
      </c>
      <c r="D15" s="68"/>
      <c r="E15" s="68">
        <v>16</v>
      </c>
      <c r="F15" s="70">
        <v>2</v>
      </c>
      <c r="G15" s="177" t="s">
        <v>157</v>
      </c>
      <c r="H15" s="74"/>
      <c r="I15" s="68"/>
      <c r="J15" s="70"/>
      <c r="K15" s="71"/>
      <c r="L15" s="68"/>
      <c r="M15" s="68"/>
      <c r="N15" s="70"/>
      <c r="O15" s="177"/>
      <c r="P15" s="74"/>
      <c r="Q15" s="68"/>
      <c r="R15" s="70"/>
      <c r="S15" s="71"/>
      <c r="T15" s="68"/>
      <c r="U15" s="68"/>
      <c r="V15" s="80"/>
      <c r="W15" s="81"/>
      <c r="X15" s="68"/>
      <c r="Y15" s="68"/>
      <c r="Z15" s="70"/>
      <c r="AA15" s="177"/>
      <c r="AB15" s="74">
        <f t="shared" si="3"/>
        <v>0</v>
      </c>
      <c r="AC15" s="68">
        <f t="shared" si="4"/>
        <v>16</v>
      </c>
      <c r="AD15" s="74">
        <f t="shared" si="5"/>
        <v>2</v>
      </c>
      <c r="AE15" s="75">
        <f t="shared" si="6"/>
        <v>16</v>
      </c>
      <c r="AF15" s="474" t="s">
        <v>593</v>
      </c>
      <c r="AG15" s="475" t="s">
        <v>596</v>
      </c>
    </row>
    <row r="16" spans="1:33" ht="15.75" x14ac:dyDescent="0.25">
      <c r="A16" s="28" t="s">
        <v>78</v>
      </c>
      <c r="B16" s="30" t="s">
        <v>117</v>
      </c>
      <c r="C16" s="20" t="s">
        <v>79</v>
      </c>
      <c r="D16" s="68"/>
      <c r="E16" s="68">
        <v>16</v>
      </c>
      <c r="F16" s="70">
        <v>2</v>
      </c>
      <c r="G16" s="177" t="s">
        <v>157</v>
      </c>
      <c r="H16" s="74"/>
      <c r="I16" s="68"/>
      <c r="J16" s="70"/>
      <c r="K16" s="71"/>
      <c r="L16" s="68"/>
      <c r="M16" s="68"/>
      <c r="N16" s="70"/>
      <c r="O16" s="177"/>
      <c r="P16" s="74"/>
      <c r="Q16" s="68"/>
      <c r="R16" s="70"/>
      <c r="S16" s="71"/>
      <c r="T16" s="68"/>
      <c r="U16" s="68"/>
      <c r="V16" s="80"/>
      <c r="W16" s="81"/>
      <c r="X16" s="68"/>
      <c r="Y16" s="68"/>
      <c r="Z16" s="70"/>
      <c r="AA16" s="177"/>
      <c r="AB16" s="74">
        <f t="shared" si="3"/>
        <v>0</v>
      </c>
      <c r="AC16" s="68">
        <f t="shared" si="4"/>
        <v>16</v>
      </c>
      <c r="AD16" s="74">
        <f t="shared" si="5"/>
        <v>2</v>
      </c>
      <c r="AE16" s="75">
        <f t="shared" si="6"/>
        <v>16</v>
      </c>
      <c r="AF16" s="474" t="s">
        <v>552</v>
      </c>
      <c r="AG16" s="475" t="s">
        <v>597</v>
      </c>
    </row>
    <row r="17" spans="1:33" ht="15.75" x14ac:dyDescent="0.25">
      <c r="A17" s="28" t="s">
        <v>189</v>
      </c>
      <c r="B17" s="10" t="s">
        <v>1</v>
      </c>
      <c r="C17" s="20" t="s">
        <v>190</v>
      </c>
      <c r="D17" s="68">
        <v>8</v>
      </c>
      <c r="E17" s="68">
        <v>4</v>
      </c>
      <c r="F17" s="70">
        <v>2</v>
      </c>
      <c r="G17" s="177" t="s">
        <v>155</v>
      </c>
      <c r="H17" s="74"/>
      <c r="I17" s="68"/>
      <c r="J17" s="70"/>
      <c r="K17" s="71"/>
      <c r="L17" s="68"/>
      <c r="M17" s="68"/>
      <c r="N17" s="70"/>
      <c r="O17" s="177"/>
      <c r="P17" s="74"/>
      <c r="Q17" s="68"/>
      <c r="R17" s="70"/>
      <c r="S17" s="71"/>
      <c r="T17" s="68"/>
      <c r="U17" s="68"/>
      <c r="V17" s="80"/>
      <c r="W17" s="81"/>
      <c r="X17" s="68"/>
      <c r="Y17" s="68"/>
      <c r="Z17" s="70"/>
      <c r="AA17" s="177"/>
      <c r="AB17" s="74">
        <f t="shared" si="3"/>
        <v>8</v>
      </c>
      <c r="AC17" s="68">
        <f t="shared" si="4"/>
        <v>4</v>
      </c>
      <c r="AD17" s="74">
        <f t="shared" si="5"/>
        <v>2</v>
      </c>
      <c r="AE17" s="75">
        <f t="shared" si="6"/>
        <v>12</v>
      </c>
      <c r="AF17" s="652" t="s">
        <v>807</v>
      </c>
      <c r="AG17" s="475" t="s">
        <v>594</v>
      </c>
    </row>
    <row r="18" spans="1:33" ht="15.75" x14ac:dyDescent="0.25">
      <c r="A18" s="32" t="s">
        <v>70</v>
      </c>
      <c r="B18" s="362" t="s">
        <v>1</v>
      </c>
      <c r="C18" s="34" t="s">
        <v>71</v>
      </c>
      <c r="D18" s="68" t="s">
        <v>154</v>
      </c>
      <c r="E18" s="68">
        <v>12</v>
      </c>
      <c r="F18" s="70">
        <v>3</v>
      </c>
      <c r="G18" s="177" t="s">
        <v>157</v>
      </c>
      <c r="H18" s="74"/>
      <c r="I18" s="68"/>
      <c r="J18" s="70"/>
      <c r="K18" s="71"/>
      <c r="L18" s="68"/>
      <c r="M18" s="68"/>
      <c r="N18" s="70"/>
      <c r="O18" s="177"/>
      <c r="P18" s="74"/>
      <c r="Q18" s="68"/>
      <c r="R18" s="70"/>
      <c r="S18" s="71"/>
      <c r="T18" s="68"/>
      <c r="U18" s="68"/>
      <c r="V18" s="80"/>
      <c r="W18" s="81"/>
      <c r="X18" s="68"/>
      <c r="Y18" s="68"/>
      <c r="Z18" s="70"/>
      <c r="AA18" s="177"/>
      <c r="AB18" s="74">
        <f t="shared" si="3"/>
        <v>0</v>
      </c>
      <c r="AC18" s="68">
        <f t="shared" si="4"/>
        <v>12</v>
      </c>
      <c r="AD18" s="74">
        <f t="shared" si="5"/>
        <v>3</v>
      </c>
      <c r="AE18" s="75">
        <f t="shared" si="6"/>
        <v>12</v>
      </c>
      <c r="AF18" s="474" t="s">
        <v>682</v>
      </c>
      <c r="AG18" s="475" t="s">
        <v>683</v>
      </c>
    </row>
    <row r="19" spans="1:33" ht="15.75" x14ac:dyDescent="0.25">
      <c r="A19" s="28" t="s">
        <v>126</v>
      </c>
      <c r="B19" s="30" t="s">
        <v>117</v>
      </c>
      <c r="C19" s="20" t="s">
        <v>127</v>
      </c>
      <c r="D19" s="68">
        <v>22</v>
      </c>
      <c r="E19" s="68"/>
      <c r="F19" s="70">
        <v>4</v>
      </c>
      <c r="G19" s="177" t="s">
        <v>155</v>
      </c>
      <c r="H19" s="74"/>
      <c r="I19" s="68"/>
      <c r="J19" s="70"/>
      <c r="K19" s="71"/>
      <c r="L19" s="68"/>
      <c r="M19" s="68"/>
      <c r="N19" s="70"/>
      <c r="O19" s="177"/>
      <c r="P19" s="74"/>
      <c r="Q19" s="68"/>
      <c r="R19" s="70"/>
      <c r="S19" s="71"/>
      <c r="T19" s="68"/>
      <c r="U19" s="68"/>
      <c r="V19" s="80"/>
      <c r="W19" s="81"/>
      <c r="X19" s="68"/>
      <c r="Y19" s="68"/>
      <c r="Z19" s="70"/>
      <c r="AA19" s="177"/>
      <c r="AB19" s="74">
        <f t="shared" si="3"/>
        <v>22</v>
      </c>
      <c r="AC19" s="68">
        <f t="shared" si="4"/>
        <v>0</v>
      </c>
      <c r="AD19" s="74">
        <f t="shared" si="5"/>
        <v>4</v>
      </c>
      <c r="AE19" s="75">
        <f t="shared" si="6"/>
        <v>22</v>
      </c>
      <c r="AF19" s="475" t="s">
        <v>571</v>
      </c>
      <c r="AG19" s="475" t="s">
        <v>595</v>
      </c>
    </row>
    <row r="20" spans="1:33" ht="15.75" x14ac:dyDescent="0.25">
      <c r="A20" s="28" t="s">
        <v>648</v>
      </c>
      <c r="B20" s="30" t="s">
        <v>1</v>
      </c>
      <c r="C20" s="31" t="s">
        <v>167</v>
      </c>
      <c r="D20" s="74"/>
      <c r="E20" s="68"/>
      <c r="F20" s="70"/>
      <c r="G20" s="177"/>
      <c r="H20" s="74"/>
      <c r="I20" s="68"/>
      <c r="J20" s="70"/>
      <c r="K20" s="71"/>
      <c r="L20" s="68"/>
      <c r="M20" s="68"/>
      <c r="N20" s="70"/>
      <c r="O20" s="177"/>
      <c r="P20" s="393"/>
      <c r="Q20" s="298">
        <v>8</v>
      </c>
      <c r="R20" s="70">
        <v>1</v>
      </c>
      <c r="S20" s="71" t="s">
        <v>157</v>
      </c>
      <c r="T20" s="68"/>
      <c r="U20" s="68"/>
      <c r="V20" s="80"/>
      <c r="W20" s="177"/>
      <c r="X20" s="74"/>
      <c r="Y20" s="68"/>
      <c r="Z20" s="80"/>
      <c r="AA20" s="177"/>
      <c r="AB20" s="74">
        <f t="shared" si="3"/>
        <v>0</v>
      </c>
      <c r="AC20" s="68">
        <f t="shared" si="4"/>
        <v>8</v>
      </c>
      <c r="AD20" s="74">
        <f t="shared" ref="AD20:AD22" si="7">IF(J20+F20+N20+R20+V20+Z20=0,"",J20+F20+N20+R20+V20+Z20)</f>
        <v>1</v>
      </c>
      <c r="AE20" s="75">
        <f t="shared" si="6"/>
        <v>8</v>
      </c>
      <c r="AF20" s="474" t="s">
        <v>546</v>
      </c>
      <c r="AG20" s="475" t="s">
        <v>563</v>
      </c>
    </row>
    <row r="21" spans="1:33" ht="15.75" x14ac:dyDescent="0.25">
      <c r="A21" s="28" t="s">
        <v>649</v>
      </c>
      <c r="B21" s="88" t="s">
        <v>1</v>
      </c>
      <c r="C21" s="791" t="s">
        <v>168</v>
      </c>
      <c r="D21" s="94"/>
      <c r="E21" s="90"/>
      <c r="F21" s="89"/>
      <c r="G21" s="394"/>
      <c r="H21" s="94"/>
      <c r="I21" s="90"/>
      <c r="J21" s="89"/>
      <c r="K21" s="91"/>
      <c r="L21" s="90"/>
      <c r="M21" s="90"/>
      <c r="N21" s="89"/>
      <c r="O21" s="394"/>
      <c r="P21" s="94"/>
      <c r="Q21" s="90"/>
      <c r="R21" s="89"/>
      <c r="S21" s="91"/>
      <c r="T21" s="90"/>
      <c r="U21" s="90"/>
      <c r="V21" s="92"/>
      <c r="W21" s="177"/>
      <c r="X21" s="94"/>
      <c r="Y21" s="90">
        <v>8</v>
      </c>
      <c r="Z21" s="92">
        <v>1</v>
      </c>
      <c r="AA21" s="177" t="s">
        <v>157</v>
      </c>
      <c r="AB21" s="74">
        <f t="shared" si="3"/>
        <v>0</v>
      </c>
      <c r="AC21" s="68">
        <f t="shared" si="4"/>
        <v>8</v>
      </c>
      <c r="AD21" s="74">
        <f t="shared" si="7"/>
        <v>1</v>
      </c>
      <c r="AE21" s="75">
        <f t="shared" si="6"/>
        <v>8</v>
      </c>
      <c r="AF21" s="474" t="s">
        <v>546</v>
      </c>
      <c r="AG21" s="475" t="s">
        <v>547</v>
      </c>
    </row>
    <row r="22" spans="1:33" ht="15.75" x14ac:dyDescent="0.25">
      <c r="A22" s="28" t="s">
        <v>650</v>
      </c>
      <c r="B22" s="88" t="s">
        <v>1</v>
      </c>
      <c r="C22" s="791" t="s">
        <v>722</v>
      </c>
      <c r="D22" s="94"/>
      <c r="E22" s="90"/>
      <c r="F22" s="89"/>
      <c r="G22" s="394"/>
      <c r="H22" s="94"/>
      <c r="I22" s="90"/>
      <c r="J22" s="89"/>
      <c r="K22" s="91"/>
      <c r="L22" s="90"/>
      <c r="M22" s="90"/>
      <c r="N22" s="89"/>
      <c r="O22" s="394"/>
      <c r="P22" s="94"/>
      <c r="Q22" s="90"/>
      <c r="R22" s="89"/>
      <c r="S22" s="91"/>
      <c r="T22" s="90"/>
      <c r="U22" s="90"/>
      <c r="V22" s="92"/>
      <c r="W22" s="398"/>
      <c r="X22" s="94"/>
      <c r="Y22" s="90">
        <v>8</v>
      </c>
      <c r="Z22" s="89">
        <v>1</v>
      </c>
      <c r="AA22" s="177" t="s">
        <v>157</v>
      </c>
      <c r="AB22" s="74">
        <f t="shared" si="3"/>
        <v>0</v>
      </c>
      <c r="AC22" s="68">
        <f t="shared" si="4"/>
        <v>8</v>
      </c>
      <c r="AD22" s="74">
        <f t="shared" si="7"/>
        <v>1</v>
      </c>
      <c r="AE22" s="75">
        <f t="shared" si="6"/>
        <v>8</v>
      </c>
      <c r="AF22" s="474" t="s">
        <v>546</v>
      </c>
      <c r="AG22" s="475" t="s">
        <v>645</v>
      </c>
    </row>
    <row r="23" spans="1:33" ht="15.75" x14ac:dyDescent="0.25">
      <c r="A23" s="28" t="s">
        <v>29</v>
      </c>
      <c r="B23" s="30" t="s">
        <v>1</v>
      </c>
      <c r="C23" s="20" t="s">
        <v>30</v>
      </c>
      <c r="D23" s="68"/>
      <c r="E23" s="68"/>
      <c r="F23" s="70"/>
      <c r="G23" s="177"/>
      <c r="H23" s="74">
        <v>16</v>
      </c>
      <c r="I23" s="68"/>
      <c r="J23" s="70">
        <v>3</v>
      </c>
      <c r="K23" s="71" t="s">
        <v>191</v>
      </c>
      <c r="L23" s="68"/>
      <c r="M23" s="68"/>
      <c r="N23" s="70"/>
      <c r="O23" s="177"/>
      <c r="P23" s="74"/>
      <c r="Q23" s="68"/>
      <c r="R23" s="70"/>
      <c r="S23" s="71"/>
      <c r="T23" s="68"/>
      <c r="U23" s="68"/>
      <c r="V23" s="80"/>
      <c r="W23" s="81"/>
      <c r="X23" s="68"/>
      <c r="Y23" s="68"/>
      <c r="Z23" s="70"/>
      <c r="AA23" s="177"/>
      <c r="AB23" s="74">
        <f t="shared" si="3"/>
        <v>16</v>
      </c>
      <c r="AC23" s="68">
        <f t="shared" si="4"/>
        <v>0</v>
      </c>
      <c r="AD23" s="74">
        <f t="shared" si="5"/>
        <v>3</v>
      </c>
      <c r="AE23" s="75">
        <f t="shared" si="6"/>
        <v>16</v>
      </c>
      <c r="AF23" s="474" t="s">
        <v>577</v>
      </c>
      <c r="AG23" s="475" t="s">
        <v>598</v>
      </c>
    </row>
    <row r="24" spans="1:33" ht="15.75" x14ac:dyDescent="0.25">
      <c r="A24" s="28" t="s">
        <v>27</v>
      </c>
      <c r="B24" s="30" t="s">
        <v>1</v>
      </c>
      <c r="C24" s="20" t="s">
        <v>28</v>
      </c>
      <c r="D24" s="68"/>
      <c r="E24" s="68"/>
      <c r="F24" s="70"/>
      <c r="G24" s="177"/>
      <c r="H24" s="74"/>
      <c r="I24" s="68"/>
      <c r="J24" s="70"/>
      <c r="K24" s="71"/>
      <c r="L24" s="68">
        <v>14</v>
      </c>
      <c r="M24" s="68"/>
      <c r="N24" s="70">
        <v>3</v>
      </c>
      <c r="O24" s="177" t="s">
        <v>191</v>
      </c>
      <c r="P24" s="74"/>
      <c r="Q24" s="68"/>
      <c r="R24" s="70"/>
      <c r="S24" s="71"/>
      <c r="T24" s="68"/>
      <c r="U24" s="68"/>
      <c r="V24" s="80"/>
      <c r="W24" s="81"/>
      <c r="X24" s="68"/>
      <c r="Y24" s="68"/>
      <c r="Z24" s="70"/>
      <c r="AA24" s="177"/>
      <c r="AB24" s="74">
        <f t="shared" si="3"/>
        <v>14</v>
      </c>
      <c r="AC24" s="68">
        <f t="shared" si="4"/>
        <v>0</v>
      </c>
      <c r="AD24" s="74">
        <f t="shared" si="5"/>
        <v>3</v>
      </c>
      <c r="AE24" s="75">
        <f t="shared" si="6"/>
        <v>14</v>
      </c>
      <c r="AF24" s="474" t="s">
        <v>577</v>
      </c>
      <c r="AG24" s="475" t="s">
        <v>598</v>
      </c>
    </row>
    <row r="25" spans="1:33" ht="15.75" x14ac:dyDescent="0.25">
      <c r="A25" s="28" t="s">
        <v>31</v>
      </c>
      <c r="B25" s="30" t="s">
        <v>1</v>
      </c>
      <c r="C25" s="20" t="s">
        <v>32</v>
      </c>
      <c r="D25" s="68"/>
      <c r="E25" s="68"/>
      <c r="F25" s="70"/>
      <c r="G25" s="177"/>
      <c r="H25" s="74"/>
      <c r="I25" s="68"/>
      <c r="J25" s="70"/>
      <c r="K25" s="71"/>
      <c r="L25" s="68"/>
      <c r="M25" s="68"/>
      <c r="N25" s="70"/>
      <c r="O25" s="177"/>
      <c r="P25" s="74">
        <v>16</v>
      </c>
      <c r="Q25" s="68"/>
      <c r="R25" s="70">
        <v>3</v>
      </c>
      <c r="S25" s="71" t="s">
        <v>191</v>
      </c>
      <c r="T25" s="68"/>
      <c r="U25" s="68"/>
      <c r="V25" s="80"/>
      <c r="W25" s="81"/>
      <c r="X25" s="68"/>
      <c r="Y25" s="68"/>
      <c r="Z25" s="70"/>
      <c r="AA25" s="177"/>
      <c r="AB25" s="74">
        <f t="shared" si="3"/>
        <v>16</v>
      </c>
      <c r="AC25" s="68">
        <f t="shared" si="4"/>
        <v>0</v>
      </c>
      <c r="AD25" s="74">
        <f t="shared" si="5"/>
        <v>3</v>
      </c>
      <c r="AE25" s="75">
        <f t="shared" si="6"/>
        <v>16</v>
      </c>
      <c r="AF25" s="474" t="s">
        <v>577</v>
      </c>
      <c r="AG25" s="475" t="s">
        <v>598</v>
      </c>
    </row>
    <row r="26" spans="1:33" ht="15.75" x14ac:dyDescent="0.25">
      <c r="A26" s="28" t="s">
        <v>33</v>
      </c>
      <c r="B26" s="30" t="s">
        <v>1</v>
      </c>
      <c r="C26" s="20" t="s">
        <v>34</v>
      </c>
      <c r="D26" s="68"/>
      <c r="E26" s="68"/>
      <c r="F26" s="70"/>
      <c r="G26" s="177"/>
      <c r="H26" s="74"/>
      <c r="I26" s="68"/>
      <c r="J26" s="70"/>
      <c r="K26" s="71"/>
      <c r="L26" s="68"/>
      <c r="M26" s="68"/>
      <c r="N26" s="70"/>
      <c r="O26" s="177"/>
      <c r="P26" s="74"/>
      <c r="Q26" s="68"/>
      <c r="R26" s="70"/>
      <c r="S26" s="71"/>
      <c r="T26" s="68">
        <v>16</v>
      </c>
      <c r="U26" s="68"/>
      <c r="V26" s="80">
        <v>3</v>
      </c>
      <c r="W26" s="81" t="s">
        <v>191</v>
      </c>
      <c r="X26" s="68"/>
      <c r="Y26" s="68"/>
      <c r="Z26" s="70"/>
      <c r="AA26" s="177"/>
      <c r="AB26" s="74">
        <f t="shared" si="3"/>
        <v>16</v>
      </c>
      <c r="AC26" s="68">
        <f t="shared" si="4"/>
        <v>0</v>
      </c>
      <c r="AD26" s="74">
        <f t="shared" si="5"/>
        <v>3</v>
      </c>
      <c r="AE26" s="75">
        <f t="shared" si="6"/>
        <v>16</v>
      </c>
      <c r="AF26" s="474" t="s">
        <v>577</v>
      </c>
      <c r="AG26" s="475" t="s">
        <v>598</v>
      </c>
    </row>
    <row r="27" spans="1:33" ht="15.75" x14ac:dyDescent="0.25">
      <c r="A27" s="28" t="s">
        <v>35</v>
      </c>
      <c r="B27" s="30" t="s">
        <v>1</v>
      </c>
      <c r="C27" s="20" t="s">
        <v>36</v>
      </c>
      <c r="D27" s="68"/>
      <c r="E27" s="68"/>
      <c r="F27" s="70"/>
      <c r="G27" s="177"/>
      <c r="H27" s="74"/>
      <c r="I27" s="68"/>
      <c r="J27" s="70"/>
      <c r="K27" s="71"/>
      <c r="L27" s="68"/>
      <c r="M27" s="68"/>
      <c r="N27" s="70"/>
      <c r="O27" s="177"/>
      <c r="P27" s="74"/>
      <c r="Q27" s="68"/>
      <c r="R27" s="70"/>
      <c r="S27" s="71"/>
      <c r="T27" s="68"/>
      <c r="U27" s="68"/>
      <c r="V27" s="80"/>
      <c r="W27" s="81"/>
      <c r="X27" s="68"/>
      <c r="Y27" s="407">
        <v>10</v>
      </c>
      <c r="Z27" s="70">
        <v>1</v>
      </c>
      <c r="AA27" s="177" t="s">
        <v>192</v>
      </c>
      <c r="AB27" s="74">
        <f t="shared" si="3"/>
        <v>0</v>
      </c>
      <c r="AC27" s="68">
        <f t="shared" si="4"/>
        <v>10</v>
      </c>
      <c r="AD27" s="74">
        <f t="shared" si="5"/>
        <v>1</v>
      </c>
      <c r="AE27" s="75">
        <f t="shared" si="6"/>
        <v>10</v>
      </c>
      <c r="AF27" s="474" t="s">
        <v>577</v>
      </c>
      <c r="AG27" s="475" t="s">
        <v>701</v>
      </c>
    </row>
    <row r="28" spans="1:33" ht="15.75" x14ac:dyDescent="0.25">
      <c r="A28" s="28" t="s">
        <v>39</v>
      </c>
      <c r="B28" s="30" t="s">
        <v>1</v>
      </c>
      <c r="C28" s="20" t="s">
        <v>40</v>
      </c>
      <c r="D28" s="68"/>
      <c r="E28" s="68"/>
      <c r="F28" s="70"/>
      <c r="G28" s="177"/>
      <c r="H28" s="74"/>
      <c r="I28" s="68"/>
      <c r="J28" s="70"/>
      <c r="K28" s="71"/>
      <c r="L28" s="68">
        <v>16</v>
      </c>
      <c r="M28" s="68"/>
      <c r="N28" s="70">
        <v>3</v>
      </c>
      <c r="O28" s="177" t="s">
        <v>1</v>
      </c>
      <c r="P28" s="74"/>
      <c r="Q28" s="68"/>
      <c r="R28" s="70"/>
      <c r="S28" s="71"/>
      <c r="T28" s="68"/>
      <c r="U28" s="68"/>
      <c r="V28" s="80"/>
      <c r="W28" s="81"/>
      <c r="X28" s="68"/>
      <c r="Y28" s="68"/>
      <c r="Z28" s="70"/>
      <c r="AA28" s="177"/>
      <c r="AB28" s="74">
        <f t="shared" si="3"/>
        <v>16</v>
      </c>
      <c r="AC28" s="68">
        <f t="shared" si="4"/>
        <v>0</v>
      </c>
      <c r="AD28" s="74">
        <f t="shared" si="5"/>
        <v>3</v>
      </c>
      <c r="AE28" s="75">
        <f t="shared" si="6"/>
        <v>16</v>
      </c>
      <c r="AF28" s="474" t="s">
        <v>566</v>
      </c>
      <c r="AG28" s="475" t="s">
        <v>567</v>
      </c>
    </row>
    <row r="29" spans="1:33" ht="15.75" x14ac:dyDescent="0.25">
      <c r="A29" s="28" t="s">
        <v>37</v>
      </c>
      <c r="B29" s="30" t="s">
        <v>1</v>
      </c>
      <c r="C29" s="20" t="s">
        <v>38</v>
      </c>
      <c r="D29" s="68"/>
      <c r="E29" s="68"/>
      <c r="F29" s="70"/>
      <c r="G29" s="177"/>
      <c r="H29" s="74"/>
      <c r="I29" s="68"/>
      <c r="J29" s="70"/>
      <c r="K29" s="71"/>
      <c r="L29" s="68"/>
      <c r="M29" s="68"/>
      <c r="N29" s="70"/>
      <c r="O29" s="177"/>
      <c r="P29" s="74">
        <v>12</v>
      </c>
      <c r="Q29" s="68"/>
      <c r="R29" s="70">
        <v>3</v>
      </c>
      <c r="S29" s="71" t="s">
        <v>193</v>
      </c>
      <c r="T29" s="68"/>
      <c r="U29" s="68"/>
      <c r="V29" s="80"/>
      <c r="W29" s="81"/>
      <c r="X29" s="68"/>
      <c r="Y29" s="68"/>
      <c r="Z29" s="70"/>
      <c r="AA29" s="177"/>
      <c r="AB29" s="74">
        <f t="shared" si="3"/>
        <v>12</v>
      </c>
      <c r="AC29" s="68">
        <f t="shared" si="4"/>
        <v>0</v>
      </c>
      <c r="AD29" s="74">
        <f t="shared" si="5"/>
        <v>3</v>
      </c>
      <c r="AE29" s="75">
        <f t="shared" si="6"/>
        <v>12</v>
      </c>
      <c r="AF29" s="474" t="s">
        <v>566</v>
      </c>
      <c r="AG29" s="475" t="s">
        <v>567</v>
      </c>
    </row>
    <row r="30" spans="1:33" ht="15.75" x14ac:dyDescent="0.25">
      <c r="A30" s="889" t="s">
        <v>194</v>
      </c>
      <c r="B30" s="30" t="s">
        <v>1</v>
      </c>
      <c r="C30" s="898" t="s">
        <v>46</v>
      </c>
      <c r="D30" s="68"/>
      <c r="E30" s="68"/>
      <c r="F30" s="70"/>
      <c r="G30" s="177"/>
      <c r="H30" s="74">
        <v>20</v>
      </c>
      <c r="I30" s="68"/>
      <c r="J30" s="70">
        <v>4</v>
      </c>
      <c r="K30" s="71" t="s">
        <v>191</v>
      </c>
      <c r="L30" s="68"/>
      <c r="M30" s="68"/>
      <c r="N30" s="70"/>
      <c r="O30" s="177"/>
      <c r="P30" s="74"/>
      <c r="Q30" s="68"/>
      <c r="R30" s="70"/>
      <c r="S30" s="71"/>
      <c r="T30" s="68"/>
      <c r="U30" s="68"/>
      <c r="V30" s="80"/>
      <c r="W30" s="81"/>
      <c r="X30" s="68"/>
      <c r="Y30" s="68"/>
      <c r="Z30" s="70"/>
      <c r="AA30" s="177"/>
      <c r="AB30" s="74">
        <f t="shared" si="3"/>
        <v>20</v>
      </c>
      <c r="AC30" s="68">
        <f t="shared" si="4"/>
        <v>0</v>
      </c>
      <c r="AD30" s="74">
        <f t="shared" si="5"/>
        <v>4</v>
      </c>
      <c r="AE30" s="75">
        <f t="shared" si="6"/>
        <v>20</v>
      </c>
      <c r="AF30" s="474" t="s">
        <v>855</v>
      </c>
      <c r="AG30" s="475" t="s">
        <v>1059</v>
      </c>
    </row>
    <row r="31" spans="1:33" ht="15.75" x14ac:dyDescent="0.25">
      <c r="A31" s="889" t="s">
        <v>195</v>
      </c>
      <c r="B31" s="30" t="s">
        <v>1</v>
      </c>
      <c r="C31" s="898" t="s">
        <v>45</v>
      </c>
      <c r="D31" s="68"/>
      <c r="E31" s="68"/>
      <c r="F31" s="70"/>
      <c r="G31" s="177"/>
      <c r="H31" s="74"/>
      <c r="I31" s="68"/>
      <c r="J31" s="70"/>
      <c r="K31" s="71"/>
      <c r="L31" s="68">
        <v>16</v>
      </c>
      <c r="M31" s="68"/>
      <c r="N31" s="70">
        <v>4</v>
      </c>
      <c r="O31" s="177" t="s">
        <v>191</v>
      </c>
      <c r="P31" s="74"/>
      <c r="Q31" s="68"/>
      <c r="R31" s="70"/>
      <c r="S31" s="71"/>
      <c r="T31" s="68"/>
      <c r="U31" s="68"/>
      <c r="V31" s="80"/>
      <c r="W31" s="81"/>
      <c r="X31" s="68"/>
      <c r="Y31" s="68"/>
      <c r="Z31" s="70"/>
      <c r="AA31" s="177"/>
      <c r="AB31" s="74">
        <f t="shared" si="3"/>
        <v>16</v>
      </c>
      <c r="AC31" s="68">
        <f t="shared" si="4"/>
        <v>0</v>
      </c>
      <c r="AD31" s="74">
        <f t="shared" si="5"/>
        <v>4</v>
      </c>
      <c r="AE31" s="75">
        <f t="shared" si="6"/>
        <v>16</v>
      </c>
      <c r="AF31" s="474" t="s">
        <v>855</v>
      </c>
      <c r="AG31" s="475" t="s">
        <v>1059</v>
      </c>
    </row>
    <row r="32" spans="1:33" ht="15.75" x14ac:dyDescent="0.25">
      <c r="A32" s="32" t="s">
        <v>47</v>
      </c>
      <c r="B32" s="30" t="s">
        <v>1</v>
      </c>
      <c r="C32" s="33" t="s">
        <v>48</v>
      </c>
      <c r="D32" s="68"/>
      <c r="E32" s="68"/>
      <c r="F32" s="70"/>
      <c r="G32" s="177"/>
      <c r="H32" s="74"/>
      <c r="I32" s="68"/>
      <c r="J32" s="70"/>
      <c r="K32" s="71"/>
      <c r="L32" s="68">
        <v>16</v>
      </c>
      <c r="M32" s="68"/>
      <c r="N32" s="70">
        <v>3</v>
      </c>
      <c r="O32" s="177" t="s">
        <v>191</v>
      </c>
      <c r="P32" s="74"/>
      <c r="Q32" s="68"/>
      <c r="R32" s="70"/>
      <c r="S32" s="71"/>
      <c r="T32" s="68"/>
      <c r="U32" s="68"/>
      <c r="V32" s="80"/>
      <c r="W32" s="81"/>
      <c r="X32" s="68"/>
      <c r="Y32" s="68"/>
      <c r="Z32" s="70"/>
      <c r="AA32" s="177"/>
      <c r="AB32" s="74">
        <f t="shared" si="3"/>
        <v>16</v>
      </c>
      <c r="AC32" s="68">
        <f t="shared" si="4"/>
        <v>0</v>
      </c>
      <c r="AD32" s="74">
        <f t="shared" si="5"/>
        <v>3</v>
      </c>
      <c r="AE32" s="75">
        <f t="shared" si="6"/>
        <v>16</v>
      </c>
      <c r="AF32" s="474" t="s">
        <v>1060</v>
      </c>
      <c r="AG32" s="475" t="s">
        <v>696</v>
      </c>
    </row>
    <row r="33" spans="1:33" ht="15.75" x14ac:dyDescent="0.25">
      <c r="A33" s="32" t="s">
        <v>49</v>
      </c>
      <c r="B33" s="30" t="s">
        <v>1</v>
      </c>
      <c r="C33" s="33" t="s">
        <v>50</v>
      </c>
      <c r="D33" s="68"/>
      <c r="E33" s="68"/>
      <c r="F33" s="70"/>
      <c r="G33" s="177"/>
      <c r="H33" s="74"/>
      <c r="I33" s="68"/>
      <c r="J33" s="70"/>
      <c r="K33" s="71"/>
      <c r="L33" s="68"/>
      <c r="M33" s="68"/>
      <c r="N33" s="70"/>
      <c r="O33" s="177"/>
      <c r="P33" s="74">
        <v>16</v>
      </c>
      <c r="Q33" s="68"/>
      <c r="R33" s="70">
        <v>3</v>
      </c>
      <c r="S33" s="71" t="s">
        <v>191</v>
      </c>
      <c r="T33" s="68"/>
      <c r="U33" s="68"/>
      <c r="V33" s="80"/>
      <c r="W33" s="81"/>
      <c r="X33" s="68"/>
      <c r="Y33" s="68"/>
      <c r="Z33" s="70"/>
      <c r="AA33" s="177"/>
      <c r="AB33" s="74">
        <f t="shared" si="3"/>
        <v>16</v>
      </c>
      <c r="AC33" s="68">
        <f t="shared" si="4"/>
        <v>0</v>
      </c>
      <c r="AD33" s="74">
        <f t="shared" si="5"/>
        <v>3</v>
      </c>
      <c r="AE33" s="75">
        <f t="shared" si="6"/>
        <v>16</v>
      </c>
      <c r="AF33" s="474" t="s">
        <v>1060</v>
      </c>
      <c r="AG33" s="475" t="s">
        <v>708</v>
      </c>
    </row>
    <row r="34" spans="1:33" ht="15.75" x14ac:dyDescent="0.25">
      <c r="A34" s="32" t="s">
        <v>52</v>
      </c>
      <c r="B34" s="30" t="s">
        <v>1</v>
      </c>
      <c r="C34" s="33" t="s">
        <v>53</v>
      </c>
      <c r="D34" s="68"/>
      <c r="E34" s="68"/>
      <c r="F34" s="70"/>
      <c r="G34" s="177"/>
      <c r="H34" s="74"/>
      <c r="I34" s="68"/>
      <c r="J34" s="70"/>
      <c r="K34" s="71"/>
      <c r="L34" s="68"/>
      <c r="M34" s="68"/>
      <c r="N34" s="70"/>
      <c r="O34" s="177"/>
      <c r="P34" s="74"/>
      <c r="Q34" s="68"/>
      <c r="R34" s="70"/>
      <c r="S34" s="71"/>
      <c r="T34" s="68">
        <v>16</v>
      </c>
      <c r="U34" s="68"/>
      <c r="V34" s="80">
        <v>4</v>
      </c>
      <c r="W34" s="81" t="s">
        <v>191</v>
      </c>
      <c r="X34" s="68"/>
      <c r="Y34" s="68"/>
      <c r="Z34" s="70"/>
      <c r="AA34" s="177"/>
      <c r="AB34" s="74">
        <f t="shared" si="3"/>
        <v>16</v>
      </c>
      <c r="AC34" s="68">
        <f t="shared" si="4"/>
        <v>0</v>
      </c>
      <c r="AD34" s="74">
        <f t="shared" si="5"/>
        <v>4</v>
      </c>
      <c r="AE34" s="75">
        <f t="shared" si="6"/>
        <v>16</v>
      </c>
      <c r="AF34" s="474" t="s">
        <v>855</v>
      </c>
      <c r="AG34" s="475" t="s">
        <v>849</v>
      </c>
    </row>
    <row r="35" spans="1:33" ht="15.75" x14ac:dyDescent="0.25">
      <c r="A35" s="889" t="s">
        <v>54</v>
      </c>
      <c r="B35" s="30" t="s">
        <v>1</v>
      </c>
      <c r="C35" s="898" t="s">
        <v>55</v>
      </c>
      <c r="D35" s="68"/>
      <c r="E35" s="68"/>
      <c r="F35" s="70"/>
      <c r="G35" s="177"/>
      <c r="H35" s="74"/>
      <c r="I35" s="68"/>
      <c r="J35" s="70"/>
      <c r="K35" s="71"/>
      <c r="L35" s="68"/>
      <c r="M35" s="68"/>
      <c r="N35" s="70"/>
      <c r="O35" s="177"/>
      <c r="P35" s="74"/>
      <c r="Q35" s="68"/>
      <c r="R35" s="70"/>
      <c r="S35" s="71"/>
      <c r="T35" s="68"/>
      <c r="U35" s="68"/>
      <c r="V35" s="80"/>
      <c r="W35" s="81"/>
      <c r="X35" s="68">
        <v>16</v>
      </c>
      <c r="Y35" s="68"/>
      <c r="Z35" s="70">
        <v>3</v>
      </c>
      <c r="AA35" s="177" t="s">
        <v>191</v>
      </c>
      <c r="AB35" s="74">
        <f t="shared" si="3"/>
        <v>16</v>
      </c>
      <c r="AC35" s="68">
        <f t="shared" si="4"/>
        <v>0</v>
      </c>
      <c r="AD35" s="74">
        <f t="shared" si="5"/>
        <v>3</v>
      </c>
      <c r="AE35" s="75">
        <f t="shared" si="6"/>
        <v>16</v>
      </c>
      <c r="AF35" s="474" t="s">
        <v>855</v>
      </c>
      <c r="AG35" s="748" t="s">
        <v>849</v>
      </c>
    </row>
    <row r="36" spans="1:33" ht="15.75" x14ac:dyDescent="0.25">
      <c r="A36" s="32" t="s">
        <v>56</v>
      </c>
      <c r="B36" s="30" t="s">
        <v>1</v>
      </c>
      <c r="C36" s="20" t="s">
        <v>114</v>
      </c>
      <c r="D36" s="68"/>
      <c r="E36" s="68"/>
      <c r="F36" s="70"/>
      <c r="G36" s="177"/>
      <c r="H36" s="74"/>
      <c r="I36" s="68"/>
      <c r="J36" s="70"/>
      <c r="K36" s="71"/>
      <c r="L36" s="68"/>
      <c r="M36" s="68"/>
      <c r="N36" s="70"/>
      <c r="O36" s="177"/>
      <c r="P36" s="74">
        <v>8</v>
      </c>
      <c r="Q36" s="68"/>
      <c r="R36" s="70">
        <v>2</v>
      </c>
      <c r="S36" s="71" t="s">
        <v>1</v>
      </c>
      <c r="T36" s="68"/>
      <c r="U36" s="68"/>
      <c r="V36" s="80"/>
      <c r="W36" s="81"/>
      <c r="X36" s="68"/>
      <c r="Y36" s="68"/>
      <c r="Z36" s="70"/>
      <c r="AA36" s="177"/>
      <c r="AB36" s="74">
        <f t="shared" si="3"/>
        <v>8</v>
      </c>
      <c r="AC36" s="68">
        <f t="shared" si="4"/>
        <v>0</v>
      </c>
      <c r="AD36" s="74">
        <f t="shared" si="5"/>
        <v>2</v>
      </c>
      <c r="AE36" s="75">
        <f t="shared" si="6"/>
        <v>8</v>
      </c>
      <c r="AF36" s="652" t="s">
        <v>807</v>
      </c>
      <c r="AG36" s="475" t="s">
        <v>840</v>
      </c>
    </row>
    <row r="37" spans="1:33" ht="15.75" x14ac:dyDescent="0.25">
      <c r="A37" s="32" t="s">
        <v>57</v>
      </c>
      <c r="B37" s="30" t="s">
        <v>1</v>
      </c>
      <c r="C37" s="20" t="s">
        <v>58</v>
      </c>
      <c r="D37" s="68"/>
      <c r="E37" s="68"/>
      <c r="F37" s="70"/>
      <c r="G37" s="177"/>
      <c r="H37" s="74"/>
      <c r="I37" s="68"/>
      <c r="J37" s="70"/>
      <c r="K37" s="71"/>
      <c r="L37" s="68"/>
      <c r="M37" s="68"/>
      <c r="N37" s="70"/>
      <c r="O37" s="177"/>
      <c r="P37" s="74"/>
      <c r="Q37" s="68"/>
      <c r="R37" s="70"/>
      <c r="S37" s="71"/>
      <c r="T37" s="68">
        <v>8</v>
      </c>
      <c r="U37" s="68"/>
      <c r="V37" s="80">
        <v>2</v>
      </c>
      <c r="W37" s="81" t="s">
        <v>1</v>
      </c>
      <c r="X37" s="68"/>
      <c r="Y37" s="68"/>
      <c r="Z37" s="70"/>
      <c r="AA37" s="177"/>
      <c r="AB37" s="74">
        <f t="shared" si="3"/>
        <v>8</v>
      </c>
      <c r="AC37" s="68">
        <f t="shared" si="4"/>
        <v>0</v>
      </c>
      <c r="AD37" s="74">
        <f t="shared" si="5"/>
        <v>2</v>
      </c>
      <c r="AE37" s="75">
        <f t="shared" si="6"/>
        <v>8</v>
      </c>
      <c r="AF37" s="652" t="s">
        <v>807</v>
      </c>
      <c r="AG37" s="475" t="s">
        <v>840</v>
      </c>
    </row>
    <row r="38" spans="1:33" ht="15.75" x14ac:dyDescent="0.25">
      <c r="A38" s="32" t="s">
        <v>96</v>
      </c>
      <c r="B38" s="30" t="s">
        <v>117</v>
      </c>
      <c r="C38" s="34" t="s">
        <v>128</v>
      </c>
      <c r="D38" s="68"/>
      <c r="E38" s="68"/>
      <c r="F38" s="70"/>
      <c r="G38" s="177"/>
      <c r="H38" s="74"/>
      <c r="I38" s="68">
        <v>8</v>
      </c>
      <c r="J38" s="70">
        <v>1</v>
      </c>
      <c r="K38" s="71" t="s">
        <v>157</v>
      </c>
      <c r="L38" s="68"/>
      <c r="M38" s="68"/>
      <c r="N38" s="70"/>
      <c r="O38" s="177"/>
      <c r="P38" s="74"/>
      <c r="Q38" s="68"/>
      <c r="R38" s="70"/>
      <c r="S38" s="71"/>
      <c r="T38" s="68"/>
      <c r="U38" s="68"/>
      <c r="V38" s="80"/>
      <c r="W38" s="81"/>
      <c r="X38" s="68"/>
      <c r="Y38" s="68"/>
      <c r="Z38" s="70"/>
      <c r="AA38" s="177"/>
      <c r="AB38" s="74">
        <f t="shared" si="3"/>
        <v>0</v>
      </c>
      <c r="AC38" s="68">
        <f t="shared" si="4"/>
        <v>8</v>
      </c>
      <c r="AD38" s="74">
        <f t="shared" si="5"/>
        <v>1</v>
      </c>
      <c r="AE38" s="75">
        <f t="shared" si="6"/>
        <v>8</v>
      </c>
      <c r="AF38" s="474" t="s">
        <v>548</v>
      </c>
      <c r="AG38" s="475" t="s">
        <v>591</v>
      </c>
    </row>
    <row r="39" spans="1:33" ht="15.75" x14ac:dyDescent="0.25">
      <c r="A39" s="32" t="s">
        <v>100</v>
      </c>
      <c r="B39" s="30" t="s">
        <v>117</v>
      </c>
      <c r="C39" s="34" t="s">
        <v>129</v>
      </c>
      <c r="D39" s="68"/>
      <c r="E39" s="68"/>
      <c r="F39" s="70"/>
      <c r="G39" s="177"/>
      <c r="H39" s="74"/>
      <c r="I39" s="68"/>
      <c r="J39" s="70"/>
      <c r="K39" s="71"/>
      <c r="L39" s="68"/>
      <c r="M39" s="68">
        <v>8</v>
      </c>
      <c r="N39" s="70">
        <v>1</v>
      </c>
      <c r="O39" s="177" t="s">
        <v>157</v>
      </c>
      <c r="P39" s="74"/>
      <c r="Q39" s="68"/>
      <c r="R39" s="70"/>
      <c r="S39" s="71"/>
      <c r="T39" s="68"/>
      <c r="U39" s="68"/>
      <c r="V39" s="80"/>
      <c r="W39" s="81"/>
      <c r="X39" s="68"/>
      <c r="Y39" s="68"/>
      <c r="Z39" s="70"/>
      <c r="AA39" s="177"/>
      <c r="AB39" s="74">
        <f t="shared" si="3"/>
        <v>0</v>
      </c>
      <c r="AC39" s="68">
        <f t="shared" si="4"/>
        <v>8</v>
      </c>
      <c r="AD39" s="74">
        <f t="shared" si="5"/>
        <v>1</v>
      </c>
      <c r="AE39" s="75">
        <f t="shared" si="6"/>
        <v>8</v>
      </c>
      <c r="AF39" s="474" t="s">
        <v>548</v>
      </c>
      <c r="AG39" s="475" t="s">
        <v>591</v>
      </c>
    </row>
    <row r="40" spans="1:33" ht="15.75" x14ac:dyDescent="0.25">
      <c r="A40" s="32" t="s">
        <v>102</v>
      </c>
      <c r="B40" s="30" t="s">
        <v>117</v>
      </c>
      <c r="C40" s="34" t="s">
        <v>130</v>
      </c>
      <c r="D40" s="68"/>
      <c r="E40" s="68"/>
      <c r="F40" s="70"/>
      <c r="G40" s="177"/>
      <c r="H40" s="74"/>
      <c r="I40" s="68"/>
      <c r="J40" s="70"/>
      <c r="K40" s="71"/>
      <c r="L40" s="68"/>
      <c r="M40" s="68"/>
      <c r="N40" s="70"/>
      <c r="O40" s="177"/>
      <c r="P40" s="74"/>
      <c r="Q40" s="68">
        <v>8</v>
      </c>
      <c r="R40" s="70">
        <v>1</v>
      </c>
      <c r="S40" s="71" t="s">
        <v>157</v>
      </c>
      <c r="T40" s="68"/>
      <c r="U40" s="68"/>
      <c r="V40" s="80"/>
      <c r="W40" s="81"/>
      <c r="X40" s="68"/>
      <c r="Y40" s="68"/>
      <c r="Z40" s="70"/>
      <c r="AA40" s="177"/>
      <c r="AB40" s="74">
        <f t="shared" si="3"/>
        <v>0</v>
      </c>
      <c r="AC40" s="68">
        <f t="shared" si="4"/>
        <v>8</v>
      </c>
      <c r="AD40" s="74">
        <f t="shared" si="5"/>
        <v>1</v>
      </c>
      <c r="AE40" s="75">
        <f t="shared" si="6"/>
        <v>8</v>
      </c>
      <c r="AF40" s="474" t="s">
        <v>548</v>
      </c>
      <c r="AG40" s="475" t="s">
        <v>591</v>
      </c>
    </row>
    <row r="41" spans="1:33" ht="15.75" x14ac:dyDescent="0.25">
      <c r="A41" s="32" t="s">
        <v>104</v>
      </c>
      <c r="B41" s="30" t="s">
        <v>117</v>
      </c>
      <c r="C41" s="34" t="s">
        <v>105</v>
      </c>
      <c r="D41" s="68"/>
      <c r="E41" s="68"/>
      <c r="F41" s="70"/>
      <c r="G41" s="177"/>
      <c r="H41" s="74"/>
      <c r="I41" s="68"/>
      <c r="J41" s="70"/>
      <c r="K41" s="71"/>
      <c r="L41" s="68"/>
      <c r="M41" s="68"/>
      <c r="N41" s="70"/>
      <c r="O41" s="177"/>
      <c r="P41" s="74"/>
      <c r="Q41" s="68"/>
      <c r="R41" s="70"/>
      <c r="S41" s="71"/>
      <c r="T41" s="68"/>
      <c r="U41" s="68">
        <v>8</v>
      </c>
      <c r="V41" s="80">
        <v>1</v>
      </c>
      <c r="W41" s="81" t="s">
        <v>157</v>
      </c>
      <c r="X41" s="68"/>
      <c r="Y41" s="68"/>
      <c r="Z41" s="70"/>
      <c r="AA41" s="177"/>
      <c r="AB41" s="74">
        <f t="shared" si="3"/>
        <v>0</v>
      </c>
      <c r="AC41" s="68">
        <f t="shared" si="4"/>
        <v>8</v>
      </c>
      <c r="AD41" s="74">
        <f t="shared" si="5"/>
        <v>1</v>
      </c>
      <c r="AE41" s="75">
        <f t="shared" si="6"/>
        <v>8</v>
      </c>
      <c r="AF41" s="474" t="s">
        <v>548</v>
      </c>
      <c r="AG41" s="475" t="s">
        <v>591</v>
      </c>
    </row>
    <row r="42" spans="1:33" ht="15.75" x14ac:dyDescent="0.25">
      <c r="A42" s="32" t="s">
        <v>106</v>
      </c>
      <c r="B42" s="30" t="s">
        <v>117</v>
      </c>
      <c r="C42" s="34" t="s">
        <v>107</v>
      </c>
      <c r="D42" s="68"/>
      <c r="E42" s="68"/>
      <c r="F42" s="70"/>
      <c r="G42" s="177"/>
      <c r="H42" s="74"/>
      <c r="I42" s="68"/>
      <c r="J42" s="70"/>
      <c r="K42" s="71"/>
      <c r="L42" s="68"/>
      <c r="M42" s="68"/>
      <c r="N42" s="70"/>
      <c r="O42" s="177"/>
      <c r="P42" s="74"/>
      <c r="Q42" s="68"/>
      <c r="R42" s="70"/>
      <c r="S42" s="71"/>
      <c r="T42" s="68"/>
      <c r="U42" s="68"/>
      <c r="V42" s="80"/>
      <c r="W42" s="81"/>
      <c r="X42" s="68"/>
      <c r="Y42" s="68">
        <v>4</v>
      </c>
      <c r="Z42" s="70">
        <v>1</v>
      </c>
      <c r="AA42" s="177" t="s">
        <v>157</v>
      </c>
      <c r="AB42" s="74">
        <f t="shared" si="3"/>
        <v>0</v>
      </c>
      <c r="AC42" s="68">
        <f t="shared" si="4"/>
        <v>4</v>
      </c>
      <c r="AD42" s="74">
        <f t="shared" si="5"/>
        <v>1</v>
      </c>
      <c r="AE42" s="75">
        <f t="shared" si="6"/>
        <v>4</v>
      </c>
      <c r="AF42" s="474" t="s">
        <v>548</v>
      </c>
      <c r="AG42" s="475" t="s">
        <v>591</v>
      </c>
    </row>
    <row r="43" spans="1:33" ht="15.75" x14ac:dyDescent="0.25">
      <c r="A43" s="32" t="s">
        <v>141</v>
      </c>
      <c r="B43" s="30" t="s">
        <v>117</v>
      </c>
      <c r="C43" s="57" t="s">
        <v>142</v>
      </c>
      <c r="D43" s="68"/>
      <c r="E43" s="68"/>
      <c r="F43" s="70"/>
      <c r="G43" s="177"/>
      <c r="H43" s="74"/>
      <c r="I43" s="68"/>
      <c r="J43" s="70"/>
      <c r="K43" s="71"/>
      <c r="L43" s="68">
        <v>4</v>
      </c>
      <c r="M43" s="68"/>
      <c r="N43" s="70">
        <v>1</v>
      </c>
      <c r="O43" s="177" t="s">
        <v>136</v>
      </c>
      <c r="P43" s="74"/>
      <c r="Q43" s="68"/>
      <c r="R43" s="70"/>
      <c r="S43" s="71"/>
      <c r="T43" s="68"/>
      <c r="U43" s="68"/>
      <c r="V43" s="80"/>
      <c r="W43" s="81"/>
      <c r="X43" s="68"/>
      <c r="Y43" s="68"/>
      <c r="Z43" s="70"/>
      <c r="AA43" s="177"/>
      <c r="AB43" s="74">
        <f t="shared" si="3"/>
        <v>4</v>
      </c>
      <c r="AC43" s="68">
        <f t="shared" si="4"/>
        <v>0</v>
      </c>
      <c r="AD43" s="74">
        <f t="shared" si="5"/>
        <v>1</v>
      </c>
      <c r="AE43" s="75">
        <f t="shared" si="6"/>
        <v>4</v>
      </c>
      <c r="AF43" s="475" t="s">
        <v>568</v>
      </c>
      <c r="AG43" s="475" t="s">
        <v>695</v>
      </c>
    </row>
    <row r="44" spans="1:33" ht="15.75" x14ac:dyDescent="0.25">
      <c r="A44" s="32" t="s">
        <v>59</v>
      </c>
      <c r="B44" s="30" t="s">
        <v>1</v>
      </c>
      <c r="C44" s="34" t="s">
        <v>60</v>
      </c>
      <c r="D44" s="68"/>
      <c r="E44" s="68"/>
      <c r="F44" s="70"/>
      <c r="G44" s="177"/>
      <c r="H44" s="74"/>
      <c r="I44" s="68"/>
      <c r="J44" s="70"/>
      <c r="K44" s="71"/>
      <c r="L44" s="68"/>
      <c r="M44" s="68"/>
      <c r="N44" s="80"/>
      <c r="O44" s="177"/>
      <c r="P44" s="74"/>
      <c r="Q44" s="68"/>
      <c r="R44" s="342"/>
      <c r="S44" s="905"/>
      <c r="T44" s="205">
        <v>10</v>
      </c>
      <c r="U44" s="68"/>
      <c r="V44" s="70">
        <v>2</v>
      </c>
      <c r="W44" s="72" t="s">
        <v>1</v>
      </c>
      <c r="X44" s="205"/>
      <c r="Y44" s="68"/>
      <c r="Z44" s="70"/>
      <c r="AA44" s="177"/>
      <c r="AB44" s="74">
        <f t="shared" si="3"/>
        <v>10</v>
      </c>
      <c r="AC44" s="68">
        <f t="shared" si="4"/>
        <v>0</v>
      </c>
      <c r="AD44" s="74">
        <f t="shared" si="5"/>
        <v>2</v>
      </c>
      <c r="AE44" s="75">
        <f t="shared" si="6"/>
        <v>10</v>
      </c>
      <c r="AF44" s="474" t="s">
        <v>575</v>
      </c>
      <c r="AG44" s="475" t="s">
        <v>582</v>
      </c>
    </row>
    <row r="45" spans="1:33" ht="15.75" x14ac:dyDescent="0.25">
      <c r="A45" s="28" t="s">
        <v>80</v>
      </c>
      <c r="B45" s="30" t="s">
        <v>1</v>
      </c>
      <c r="C45" s="20" t="s">
        <v>81</v>
      </c>
      <c r="D45" s="68"/>
      <c r="E45" s="68"/>
      <c r="F45" s="70"/>
      <c r="G45" s="177"/>
      <c r="H45" s="74"/>
      <c r="I45" s="68">
        <v>10</v>
      </c>
      <c r="J45" s="70">
        <v>2</v>
      </c>
      <c r="K45" s="71" t="s">
        <v>157</v>
      </c>
      <c r="L45" s="68"/>
      <c r="M45" s="68"/>
      <c r="N45" s="70"/>
      <c r="O45" s="177"/>
      <c r="P45" s="74"/>
      <c r="Q45" s="68"/>
      <c r="R45" s="70"/>
      <c r="S45" s="71"/>
      <c r="T45" s="68"/>
      <c r="U45" s="68"/>
      <c r="V45" s="80"/>
      <c r="W45" s="81"/>
      <c r="X45" s="68"/>
      <c r="Y45" s="68"/>
      <c r="Z45" s="70"/>
      <c r="AA45" s="177"/>
      <c r="AB45" s="74">
        <f t="shared" si="3"/>
        <v>0</v>
      </c>
      <c r="AC45" s="68">
        <f t="shared" si="4"/>
        <v>10</v>
      </c>
      <c r="AD45" s="74">
        <f t="shared" si="5"/>
        <v>2</v>
      </c>
      <c r="AE45" s="75">
        <f t="shared" si="6"/>
        <v>10</v>
      </c>
      <c r="AF45" s="474" t="s">
        <v>552</v>
      </c>
      <c r="AG45" s="475" t="s">
        <v>597</v>
      </c>
    </row>
    <row r="46" spans="1:33" ht="15.75" x14ac:dyDescent="0.25">
      <c r="A46" s="28" t="s">
        <v>82</v>
      </c>
      <c r="B46" s="30" t="s">
        <v>1</v>
      </c>
      <c r="C46" s="20" t="s">
        <v>83</v>
      </c>
      <c r="D46" s="68"/>
      <c r="E46" s="68"/>
      <c r="F46" s="70"/>
      <c r="G46" s="177"/>
      <c r="H46" s="74"/>
      <c r="I46" s="68"/>
      <c r="J46" s="70"/>
      <c r="K46" s="71"/>
      <c r="L46" s="68"/>
      <c r="M46" s="68">
        <v>8</v>
      </c>
      <c r="N46" s="70">
        <v>2</v>
      </c>
      <c r="O46" s="177" t="s">
        <v>157</v>
      </c>
      <c r="P46" s="74"/>
      <c r="Q46" s="68"/>
      <c r="R46" s="70"/>
      <c r="S46" s="71"/>
      <c r="T46" s="68"/>
      <c r="U46" s="68"/>
      <c r="V46" s="80"/>
      <c r="W46" s="81"/>
      <c r="X46" s="68"/>
      <c r="Y46" s="68"/>
      <c r="Z46" s="70"/>
      <c r="AA46" s="177"/>
      <c r="AB46" s="74">
        <f t="shared" si="3"/>
        <v>0</v>
      </c>
      <c r="AC46" s="68">
        <f t="shared" si="4"/>
        <v>8</v>
      </c>
      <c r="AD46" s="74">
        <f t="shared" si="5"/>
        <v>2</v>
      </c>
      <c r="AE46" s="75">
        <f t="shared" si="6"/>
        <v>8</v>
      </c>
      <c r="AF46" s="474" t="s">
        <v>552</v>
      </c>
      <c r="AG46" s="475" t="s">
        <v>597</v>
      </c>
    </row>
    <row r="47" spans="1:33" ht="15.75" x14ac:dyDescent="0.25">
      <c r="A47" s="28" t="s">
        <v>84</v>
      </c>
      <c r="B47" s="30" t="s">
        <v>1</v>
      </c>
      <c r="C47" s="20" t="s">
        <v>85</v>
      </c>
      <c r="D47" s="68"/>
      <c r="E47" s="68"/>
      <c r="F47" s="70"/>
      <c r="G47" s="177"/>
      <c r="H47" s="74"/>
      <c r="I47" s="68"/>
      <c r="J47" s="70"/>
      <c r="K47" s="71"/>
      <c r="L47" s="68"/>
      <c r="M47" s="68"/>
      <c r="N47" s="70"/>
      <c r="O47" s="177"/>
      <c r="P47" s="74"/>
      <c r="Q47" s="68">
        <v>8</v>
      </c>
      <c r="R47" s="70">
        <v>2</v>
      </c>
      <c r="S47" s="71" t="s">
        <v>157</v>
      </c>
      <c r="T47" s="68"/>
      <c r="U47" s="68"/>
      <c r="V47" s="80"/>
      <c r="W47" s="81"/>
      <c r="X47" s="68"/>
      <c r="Y47" s="68"/>
      <c r="Z47" s="70"/>
      <c r="AA47" s="177"/>
      <c r="AB47" s="74">
        <f t="shared" si="3"/>
        <v>0</v>
      </c>
      <c r="AC47" s="68">
        <f t="shared" si="4"/>
        <v>8</v>
      </c>
      <c r="AD47" s="74">
        <f t="shared" si="5"/>
        <v>2</v>
      </c>
      <c r="AE47" s="75">
        <f t="shared" si="6"/>
        <v>8</v>
      </c>
      <c r="AF47" s="474" t="s">
        <v>552</v>
      </c>
      <c r="AG47" s="475" t="s">
        <v>597</v>
      </c>
    </row>
    <row r="48" spans="1:33" ht="15.75" x14ac:dyDescent="0.25">
      <c r="A48" s="28" t="s">
        <v>86</v>
      </c>
      <c r="B48" s="30" t="s">
        <v>1</v>
      </c>
      <c r="C48" s="20" t="s">
        <v>87</v>
      </c>
      <c r="D48" s="68"/>
      <c r="E48" s="68"/>
      <c r="F48" s="70"/>
      <c r="G48" s="177"/>
      <c r="H48" s="74"/>
      <c r="I48" s="68"/>
      <c r="J48" s="70"/>
      <c r="K48" s="71"/>
      <c r="L48" s="68"/>
      <c r="M48" s="68"/>
      <c r="N48" s="70"/>
      <c r="O48" s="177"/>
      <c r="P48" s="74"/>
      <c r="Q48" s="68"/>
      <c r="R48" s="70"/>
      <c r="S48" s="71"/>
      <c r="T48" s="68"/>
      <c r="U48" s="68">
        <v>8</v>
      </c>
      <c r="V48" s="80">
        <v>2</v>
      </c>
      <c r="W48" s="81" t="s">
        <v>157</v>
      </c>
      <c r="X48" s="68"/>
      <c r="Y48" s="68"/>
      <c r="Z48" s="70"/>
      <c r="AA48" s="177"/>
      <c r="AB48" s="74">
        <f t="shared" si="3"/>
        <v>0</v>
      </c>
      <c r="AC48" s="68">
        <f t="shared" si="4"/>
        <v>8</v>
      </c>
      <c r="AD48" s="74">
        <f t="shared" si="5"/>
        <v>2</v>
      </c>
      <c r="AE48" s="75">
        <f t="shared" si="6"/>
        <v>8</v>
      </c>
      <c r="AF48" s="474" t="s">
        <v>552</v>
      </c>
      <c r="AG48" s="475" t="s">
        <v>597</v>
      </c>
    </row>
    <row r="49" spans="1:33" ht="15.75" x14ac:dyDescent="0.25">
      <c r="A49" s="28" t="s">
        <v>88</v>
      </c>
      <c r="B49" s="30" t="s">
        <v>1</v>
      </c>
      <c r="C49" s="20" t="s">
        <v>89</v>
      </c>
      <c r="D49" s="68"/>
      <c r="E49" s="68"/>
      <c r="F49" s="70"/>
      <c r="G49" s="177"/>
      <c r="H49" s="74"/>
      <c r="I49" s="68"/>
      <c r="J49" s="70"/>
      <c r="K49" s="71"/>
      <c r="L49" s="68"/>
      <c r="M49" s="68"/>
      <c r="N49" s="70"/>
      <c r="O49" s="177"/>
      <c r="P49" s="74"/>
      <c r="Q49" s="68"/>
      <c r="R49" s="70"/>
      <c r="S49" s="71"/>
      <c r="T49" s="68"/>
      <c r="U49" s="68"/>
      <c r="V49" s="80"/>
      <c r="W49" s="81"/>
      <c r="X49" s="68"/>
      <c r="Y49" s="68">
        <v>8</v>
      </c>
      <c r="Z49" s="70">
        <v>2</v>
      </c>
      <c r="AA49" s="177" t="s">
        <v>157</v>
      </c>
      <c r="AB49" s="74">
        <f t="shared" si="3"/>
        <v>0</v>
      </c>
      <c r="AC49" s="68">
        <f t="shared" si="4"/>
        <v>8</v>
      </c>
      <c r="AD49" s="74">
        <f t="shared" si="5"/>
        <v>2</v>
      </c>
      <c r="AE49" s="75">
        <f t="shared" si="6"/>
        <v>8</v>
      </c>
      <c r="AF49" s="474" t="s">
        <v>552</v>
      </c>
      <c r="AG49" s="475" t="s">
        <v>597</v>
      </c>
    </row>
    <row r="50" spans="1:33" ht="15.75" x14ac:dyDescent="0.25">
      <c r="A50" s="32" t="s">
        <v>1022</v>
      </c>
      <c r="B50" s="30" t="s">
        <v>1</v>
      </c>
      <c r="C50" s="859" t="s">
        <v>1019</v>
      </c>
      <c r="D50" s="68"/>
      <c r="E50" s="68"/>
      <c r="F50" s="70"/>
      <c r="G50" s="177"/>
      <c r="H50" s="74"/>
      <c r="I50" s="68">
        <v>4</v>
      </c>
      <c r="J50" s="70">
        <v>1</v>
      </c>
      <c r="K50" s="71" t="s">
        <v>157</v>
      </c>
      <c r="L50" s="68"/>
      <c r="M50" s="68"/>
      <c r="N50" s="70"/>
      <c r="O50" s="177"/>
      <c r="P50" s="74"/>
      <c r="Q50" s="68"/>
      <c r="R50" s="70"/>
      <c r="S50" s="71"/>
      <c r="T50" s="68"/>
      <c r="U50" s="68"/>
      <c r="V50" s="80"/>
      <c r="W50" s="81"/>
      <c r="X50" s="68"/>
      <c r="Y50" s="68"/>
      <c r="Z50" s="70"/>
      <c r="AA50" s="177"/>
      <c r="AB50" s="74">
        <f t="shared" si="3"/>
        <v>0</v>
      </c>
      <c r="AC50" s="68">
        <f t="shared" si="4"/>
        <v>4</v>
      </c>
      <c r="AD50" s="74">
        <f t="shared" si="5"/>
        <v>1</v>
      </c>
      <c r="AE50" s="75">
        <f t="shared" si="6"/>
        <v>4</v>
      </c>
      <c r="AF50" s="899" t="s">
        <v>548</v>
      </c>
      <c r="AG50" s="792" t="s">
        <v>852</v>
      </c>
    </row>
    <row r="51" spans="1:33" ht="15.75" x14ac:dyDescent="0.25">
      <c r="A51" s="32" t="s">
        <v>1023</v>
      </c>
      <c r="B51" s="30" t="s">
        <v>1</v>
      </c>
      <c r="C51" s="859" t="s">
        <v>1020</v>
      </c>
      <c r="D51" s="68"/>
      <c r="E51" s="68"/>
      <c r="F51" s="70"/>
      <c r="G51" s="177"/>
      <c r="H51" s="74"/>
      <c r="I51" s="68"/>
      <c r="J51" s="70"/>
      <c r="K51" s="71"/>
      <c r="L51" s="68"/>
      <c r="M51" s="68"/>
      <c r="N51" s="70"/>
      <c r="O51" s="177"/>
      <c r="P51" s="74"/>
      <c r="Q51" s="68">
        <v>4</v>
      </c>
      <c r="R51" s="70">
        <v>1</v>
      </c>
      <c r="S51" s="71" t="s">
        <v>157</v>
      </c>
      <c r="T51" s="68"/>
      <c r="U51" s="68"/>
      <c r="V51" s="80"/>
      <c r="W51" s="81"/>
      <c r="X51" s="68"/>
      <c r="Y51" s="68"/>
      <c r="Z51" s="70"/>
      <c r="AA51" s="177"/>
      <c r="AB51" s="74">
        <f t="shared" si="3"/>
        <v>0</v>
      </c>
      <c r="AC51" s="68">
        <f t="shared" si="4"/>
        <v>4</v>
      </c>
      <c r="AD51" s="74">
        <f t="shared" si="5"/>
        <v>1</v>
      </c>
      <c r="AE51" s="75">
        <f t="shared" si="6"/>
        <v>4</v>
      </c>
      <c r="AF51" s="899" t="s">
        <v>548</v>
      </c>
      <c r="AG51" s="792" t="s">
        <v>852</v>
      </c>
    </row>
    <row r="52" spans="1:33" ht="15.75" x14ac:dyDescent="0.25">
      <c r="A52" s="32" t="s">
        <v>1024</v>
      </c>
      <c r="B52" s="30" t="s">
        <v>1</v>
      </c>
      <c r="C52" s="860" t="s">
        <v>1021</v>
      </c>
      <c r="D52" s="68"/>
      <c r="E52" s="68"/>
      <c r="F52" s="70"/>
      <c r="G52" s="177"/>
      <c r="H52" s="74"/>
      <c r="I52" s="68"/>
      <c r="J52" s="70"/>
      <c r="K52" s="71"/>
      <c r="L52" s="68"/>
      <c r="M52" s="68"/>
      <c r="N52" s="70"/>
      <c r="O52" s="177"/>
      <c r="P52" s="74"/>
      <c r="Q52" s="68"/>
      <c r="R52" s="70"/>
      <c r="S52" s="71"/>
      <c r="T52" s="68"/>
      <c r="U52" s="68"/>
      <c r="V52" s="80"/>
      <c r="W52" s="81"/>
      <c r="X52" s="68"/>
      <c r="Y52" s="68">
        <v>4</v>
      </c>
      <c r="Z52" s="70">
        <v>1</v>
      </c>
      <c r="AA52" s="177" t="s">
        <v>157</v>
      </c>
      <c r="AB52" s="74">
        <f t="shared" si="3"/>
        <v>0</v>
      </c>
      <c r="AC52" s="68">
        <f t="shared" si="4"/>
        <v>4</v>
      </c>
      <c r="AD52" s="74">
        <f t="shared" si="5"/>
        <v>1</v>
      </c>
      <c r="AE52" s="75">
        <f t="shared" si="6"/>
        <v>4</v>
      </c>
      <c r="AF52" s="899" t="s">
        <v>548</v>
      </c>
      <c r="AG52" s="792" t="s">
        <v>852</v>
      </c>
    </row>
    <row r="53" spans="1:33" ht="15.75" x14ac:dyDescent="0.25">
      <c r="A53" s="32" t="s">
        <v>1018</v>
      </c>
      <c r="B53" s="30" t="s">
        <v>1</v>
      </c>
      <c r="C53" s="859" t="s">
        <v>850</v>
      </c>
      <c r="D53" s="74"/>
      <c r="E53" s="68"/>
      <c r="F53" s="70"/>
      <c r="G53" s="177"/>
      <c r="H53" s="74"/>
      <c r="I53" s="68">
        <v>8</v>
      </c>
      <c r="J53" s="70">
        <v>2</v>
      </c>
      <c r="K53" s="71" t="s">
        <v>157</v>
      </c>
      <c r="L53" s="68"/>
      <c r="M53" s="68"/>
      <c r="N53" s="70"/>
      <c r="O53" s="177"/>
      <c r="P53" s="74"/>
      <c r="Q53" s="68"/>
      <c r="R53" s="70"/>
      <c r="S53" s="71"/>
      <c r="T53" s="68"/>
      <c r="U53" s="68"/>
      <c r="V53" s="80"/>
      <c r="W53" s="81"/>
      <c r="X53" s="68"/>
      <c r="Y53" s="68"/>
      <c r="Z53" s="70"/>
      <c r="AA53" s="177"/>
      <c r="AB53" s="74">
        <v>0</v>
      </c>
      <c r="AC53" s="68">
        <v>8</v>
      </c>
      <c r="AD53" s="74">
        <v>2</v>
      </c>
      <c r="AE53" s="75">
        <v>8</v>
      </c>
      <c r="AF53" s="899" t="s">
        <v>548</v>
      </c>
      <c r="AG53" s="792" t="s">
        <v>596</v>
      </c>
    </row>
    <row r="54" spans="1:33" ht="15.75" x14ac:dyDescent="0.25">
      <c r="A54" s="32" t="s">
        <v>131</v>
      </c>
      <c r="B54" s="30" t="s">
        <v>1</v>
      </c>
      <c r="C54" s="33" t="s">
        <v>132</v>
      </c>
      <c r="D54" s="68"/>
      <c r="E54" s="68"/>
      <c r="F54" s="70"/>
      <c r="G54" s="177"/>
      <c r="H54" s="74">
        <v>4</v>
      </c>
      <c r="I54" s="68">
        <v>4</v>
      </c>
      <c r="J54" s="70">
        <v>1</v>
      </c>
      <c r="K54" s="71" t="s">
        <v>155</v>
      </c>
      <c r="L54" s="68"/>
      <c r="M54" s="68"/>
      <c r="N54" s="70"/>
      <c r="O54" s="177"/>
      <c r="P54" s="74"/>
      <c r="Q54" s="68"/>
      <c r="R54" s="70"/>
      <c r="S54" s="71"/>
      <c r="T54" s="68"/>
      <c r="U54" s="68"/>
      <c r="V54" s="80"/>
      <c r="W54" s="81"/>
      <c r="X54" s="68"/>
      <c r="Y54" s="68"/>
      <c r="Z54" s="70"/>
      <c r="AA54" s="177"/>
      <c r="AB54" s="74">
        <f t="shared" si="3"/>
        <v>4</v>
      </c>
      <c r="AC54" s="68">
        <f t="shared" si="4"/>
        <v>4</v>
      </c>
      <c r="AD54" s="74">
        <f t="shared" si="5"/>
        <v>1</v>
      </c>
      <c r="AE54" s="75">
        <f t="shared" si="6"/>
        <v>8</v>
      </c>
      <c r="AF54" s="899" t="s">
        <v>571</v>
      </c>
      <c r="AG54" s="792" t="s">
        <v>601</v>
      </c>
    </row>
    <row r="55" spans="1:33" ht="15.75" x14ac:dyDescent="0.25">
      <c r="A55" s="579" t="s">
        <v>116</v>
      </c>
      <c r="B55" s="30" t="s">
        <v>117</v>
      </c>
      <c r="C55" s="890" t="s">
        <v>118</v>
      </c>
      <c r="D55" s="68"/>
      <c r="E55" s="68"/>
      <c r="F55" s="902"/>
      <c r="G55" s="901"/>
      <c r="H55" s="407">
        <v>4</v>
      </c>
      <c r="I55" s="68"/>
      <c r="J55" s="902">
        <v>1</v>
      </c>
      <c r="K55" s="901" t="s">
        <v>155</v>
      </c>
      <c r="L55" s="68"/>
      <c r="M55" s="68"/>
      <c r="N55" s="903"/>
      <c r="O55" s="109"/>
      <c r="P55" s="68"/>
      <c r="Q55" s="68"/>
      <c r="R55" s="903"/>
      <c r="S55" s="109"/>
      <c r="T55" s="68"/>
      <c r="U55" s="68"/>
      <c r="V55" s="903"/>
      <c r="W55" s="109"/>
      <c r="X55" s="68"/>
      <c r="Y55" s="68"/>
      <c r="Z55" s="903"/>
      <c r="AA55" s="129"/>
      <c r="AB55" s="74">
        <f>SUM(D55,H55,L55,P55,T55,X55)</f>
        <v>4</v>
      </c>
      <c r="AC55" s="68">
        <f>SUM(E55,I55,M55,Q55,U55,Y55)</f>
        <v>0</v>
      </c>
      <c r="AD55" s="108">
        <v>1</v>
      </c>
      <c r="AE55" s="75">
        <v>4</v>
      </c>
      <c r="AF55" s="475" t="s">
        <v>568</v>
      </c>
      <c r="AG55" s="475" t="s">
        <v>700</v>
      </c>
    </row>
    <row r="56" spans="1:33" ht="15.75" x14ac:dyDescent="0.25">
      <c r="A56" s="908" t="s">
        <v>176</v>
      </c>
      <c r="B56" s="30" t="s">
        <v>117</v>
      </c>
      <c r="C56" s="907" t="s">
        <v>395</v>
      </c>
      <c r="D56" s="68"/>
      <c r="E56" s="68"/>
      <c r="F56" s="70"/>
      <c r="G56" s="72"/>
      <c r="H56" s="205"/>
      <c r="I56" s="68"/>
      <c r="J56" s="70"/>
      <c r="K56" s="71"/>
      <c r="L56" s="68"/>
      <c r="M56" s="68"/>
      <c r="N56" s="70"/>
      <c r="O56" s="71"/>
      <c r="P56" s="68"/>
      <c r="Q56" s="68"/>
      <c r="R56" s="70"/>
      <c r="S56" s="71"/>
      <c r="T56" s="68"/>
      <c r="U56" s="68"/>
      <c r="V56" s="70"/>
      <c r="W56" s="71"/>
      <c r="X56" s="68">
        <v>8</v>
      </c>
      <c r="Y56" s="68"/>
      <c r="Z56" s="366">
        <v>1</v>
      </c>
      <c r="AA56" s="429" t="s">
        <v>155</v>
      </c>
      <c r="AB56" s="74">
        <f t="shared" ref="AB56" si="8">SUM(D56,H56,L56,P56,T56,X56)</f>
        <v>8</v>
      </c>
      <c r="AC56" s="68">
        <f t="shared" ref="AC56" si="9">SUM(E56,I56,M56,Q56,U56,Y56)</f>
        <v>0</v>
      </c>
      <c r="AD56" s="108">
        <v>1</v>
      </c>
      <c r="AE56" s="75">
        <v>8</v>
      </c>
      <c r="AF56" s="474" t="s">
        <v>855</v>
      </c>
      <c r="AG56" s="748" t="s">
        <v>808</v>
      </c>
    </row>
    <row r="57" spans="1:33" ht="15.75" x14ac:dyDescent="0.25">
      <c r="A57" s="32" t="s">
        <v>380</v>
      </c>
      <c r="B57" s="30" t="s">
        <v>117</v>
      </c>
      <c r="C57" s="408" t="s">
        <v>381</v>
      </c>
      <c r="D57" s="68" t="s">
        <v>154</v>
      </c>
      <c r="E57" s="68" t="s">
        <v>154</v>
      </c>
      <c r="F57" s="70"/>
      <c r="G57" s="177"/>
      <c r="H57" s="74">
        <v>4</v>
      </c>
      <c r="I57" s="68">
        <v>8</v>
      </c>
      <c r="J57" s="70">
        <v>3</v>
      </c>
      <c r="K57" s="71" t="s">
        <v>191</v>
      </c>
      <c r="L57" s="68" t="s">
        <v>154</v>
      </c>
      <c r="M57" s="68" t="s">
        <v>154</v>
      </c>
      <c r="N57" s="70"/>
      <c r="O57" s="177"/>
      <c r="P57" s="74" t="s">
        <v>154</v>
      </c>
      <c r="Q57" s="68" t="s">
        <v>154</v>
      </c>
      <c r="R57" s="70"/>
      <c r="S57" s="71"/>
      <c r="T57" s="68" t="s">
        <v>154</v>
      </c>
      <c r="U57" s="68" t="s">
        <v>154</v>
      </c>
      <c r="V57" s="70"/>
      <c r="W57" s="71"/>
      <c r="X57" s="68"/>
      <c r="Y57" s="68" t="s">
        <v>154</v>
      </c>
      <c r="Z57" s="70"/>
      <c r="AA57" s="177"/>
      <c r="AB57" s="74">
        <f t="shared" si="3"/>
        <v>4</v>
      </c>
      <c r="AC57" s="68">
        <f t="shared" si="4"/>
        <v>8</v>
      </c>
      <c r="AD57" s="74">
        <f t="shared" si="5"/>
        <v>3</v>
      </c>
      <c r="AE57" s="75">
        <f t="shared" si="6"/>
        <v>12</v>
      </c>
      <c r="AF57" s="899" t="s">
        <v>571</v>
      </c>
      <c r="AG57" s="792" t="s">
        <v>592</v>
      </c>
    </row>
    <row r="58" spans="1:33" ht="15.75" x14ac:dyDescent="0.25">
      <c r="A58" s="32" t="s">
        <v>382</v>
      </c>
      <c r="B58" s="30" t="s">
        <v>117</v>
      </c>
      <c r="C58" s="33" t="s">
        <v>383</v>
      </c>
      <c r="D58" s="68" t="s">
        <v>154</v>
      </c>
      <c r="E58" s="68" t="s">
        <v>154</v>
      </c>
      <c r="F58" s="70"/>
      <c r="G58" s="177"/>
      <c r="H58" s="74" t="s">
        <v>154</v>
      </c>
      <c r="I58" s="68" t="s">
        <v>154</v>
      </c>
      <c r="J58" s="70"/>
      <c r="K58" s="71"/>
      <c r="L58" s="68">
        <v>8</v>
      </c>
      <c r="M58" s="68">
        <v>8</v>
      </c>
      <c r="N58" s="70">
        <v>4</v>
      </c>
      <c r="O58" s="177" t="s">
        <v>191</v>
      </c>
      <c r="P58" s="74" t="s">
        <v>154</v>
      </c>
      <c r="Q58" s="68" t="s">
        <v>154</v>
      </c>
      <c r="R58" s="70"/>
      <c r="S58" s="71"/>
      <c r="T58" s="68" t="s">
        <v>154</v>
      </c>
      <c r="U58" s="68" t="s">
        <v>154</v>
      </c>
      <c r="V58" s="70"/>
      <c r="W58" s="71"/>
      <c r="X58" s="68" t="s">
        <v>154</v>
      </c>
      <c r="Y58" s="68" t="s">
        <v>154</v>
      </c>
      <c r="Z58" s="70"/>
      <c r="AA58" s="177"/>
      <c r="AB58" s="74">
        <f t="shared" si="3"/>
        <v>8</v>
      </c>
      <c r="AC58" s="68">
        <f t="shared" si="4"/>
        <v>8</v>
      </c>
      <c r="AD58" s="74">
        <f t="shared" si="5"/>
        <v>4</v>
      </c>
      <c r="AE58" s="75">
        <f t="shared" si="6"/>
        <v>16</v>
      </c>
      <c r="AF58" s="899" t="s">
        <v>571</v>
      </c>
      <c r="AG58" s="792" t="s">
        <v>606</v>
      </c>
    </row>
    <row r="59" spans="1:33" ht="15.75" x14ac:dyDescent="0.25">
      <c r="A59" s="32" t="s">
        <v>384</v>
      </c>
      <c r="B59" s="30" t="s">
        <v>117</v>
      </c>
      <c r="C59" s="33" t="s">
        <v>385</v>
      </c>
      <c r="D59" s="68" t="s">
        <v>154</v>
      </c>
      <c r="E59" s="68" t="s">
        <v>154</v>
      </c>
      <c r="F59" s="70"/>
      <c r="G59" s="177"/>
      <c r="H59" s="74" t="s">
        <v>154</v>
      </c>
      <c r="I59" s="68" t="s">
        <v>154</v>
      </c>
      <c r="J59" s="70"/>
      <c r="K59" s="71"/>
      <c r="L59" s="68" t="s">
        <v>154</v>
      </c>
      <c r="M59" s="68" t="s">
        <v>154</v>
      </c>
      <c r="N59" s="70"/>
      <c r="O59" s="177"/>
      <c r="P59" s="74">
        <v>4</v>
      </c>
      <c r="Q59" s="68">
        <v>8</v>
      </c>
      <c r="R59" s="70">
        <v>2</v>
      </c>
      <c r="S59" s="71" t="s">
        <v>361</v>
      </c>
      <c r="T59" s="68" t="s">
        <v>154</v>
      </c>
      <c r="U59" s="68" t="s">
        <v>154</v>
      </c>
      <c r="V59" s="70"/>
      <c r="W59" s="71"/>
      <c r="X59" s="68" t="s">
        <v>154</v>
      </c>
      <c r="Y59" s="68" t="s">
        <v>154</v>
      </c>
      <c r="Z59" s="70"/>
      <c r="AA59" s="177"/>
      <c r="AB59" s="74">
        <f t="shared" si="3"/>
        <v>4</v>
      </c>
      <c r="AC59" s="68">
        <f t="shared" si="4"/>
        <v>8</v>
      </c>
      <c r="AD59" s="74">
        <f t="shared" si="5"/>
        <v>2</v>
      </c>
      <c r="AE59" s="75">
        <f t="shared" si="6"/>
        <v>12</v>
      </c>
      <c r="AF59" s="899" t="s">
        <v>571</v>
      </c>
      <c r="AG59" s="792" t="s">
        <v>606</v>
      </c>
    </row>
    <row r="60" spans="1:33" ht="15.75" x14ac:dyDescent="0.25">
      <c r="A60" s="32" t="s">
        <v>386</v>
      </c>
      <c r="B60" s="30" t="s">
        <v>117</v>
      </c>
      <c r="C60" s="33" t="s">
        <v>387</v>
      </c>
      <c r="D60" s="68" t="s">
        <v>154</v>
      </c>
      <c r="E60" s="68" t="s">
        <v>154</v>
      </c>
      <c r="F60" s="70"/>
      <c r="G60" s="177"/>
      <c r="H60" s="74" t="s">
        <v>154</v>
      </c>
      <c r="I60" s="68" t="s">
        <v>154</v>
      </c>
      <c r="J60" s="70"/>
      <c r="K60" s="71"/>
      <c r="L60" s="68" t="s">
        <v>154</v>
      </c>
      <c r="M60" s="68" t="s">
        <v>154</v>
      </c>
      <c r="N60" s="70"/>
      <c r="O60" s="177"/>
      <c r="P60" s="74">
        <v>10</v>
      </c>
      <c r="Q60" s="68">
        <v>10</v>
      </c>
      <c r="R60" s="70">
        <v>3</v>
      </c>
      <c r="S60" s="71" t="s">
        <v>191</v>
      </c>
      <c r="T60" s="68" t="s">
        <v>154</v>
      </c>
      <c r="U60" s="68" t="s">
        <v>154</v>
      </c>
      <c r="V60" s="70"/>
      <c r="W60" s="71"/>
      <c r="X60" s="68" t="s">
        <v>154</v>
      </c>
      <c r="Y60" s="68" t="s">
        <v>154</v>
      </c>
      <c r="Z60" s="70"/>
      <c r="AA60" s="177"/>
      <c r="AB60" s="74">
        <f t="shared" si="3"/>
        <v>10</v>
      </c>
      <c r="AC60" s="68">
        <f t="shared" si="4"/>
        <v>10</v>
      </c>
      <c r="AD60" s="74">
        <f t="shared" si="5"/>
        <v>3</v>
      </c>
      <c r="AE60" s="75">
        <f t="shared" si="6"/>
        <v>20</v>
      </c>
      <c r="AF60" s="899" t="s">
        <v>571</v>
      </c>
      <c r="AG60" s="792" t="s">
        <v>592</v>
      </c>
    </row>
    <row r="61" spans="1:33" ht="15.75" x14ac:dyDescent="0.25">
      <c r="A61" s="32" t="s">
        <v>703</v>
      </c>
      <c r="B61" s="30" t="s">
        <v>117</v>
      </c>
      <c r="C61" s="33" t="s">
        <v>388</v>
      </c>
      <c r="D61" s="68" t="s">
        <v>154</v>
      </c>
      <c r="E61" s="68" t="s">
        <v>154</v>
      </c>
      <c r="F61" s="70"/>
      <c r="G61" s="177"/>
      <c r="H61" s="74" t="s">
        <v>154</v>
      </c>
      <c r="I61" s="68" t="s">
        <v>154</v>
      </c>
      <c r="J61" s="70"/>
      <c r="K61" s="71"/>
      <c r="L61" s="68" t="s">
        <v>154</v>
      </c>
      <c r="M61" s="68" t="s">
        <v>154</v>
      </c>
      <c r="N61" s="70"/>
      <c r="O61" s="177"/>
      <c r="P61" s="74" t="s">
        <v>154</v>
      </c>
      <c r="Q61" s="68" t="s">
        <v>154</v>
      </c>
      <c r="R61" s="70"/>
      <c r="S61" s="71"/>
      <c r="T61" s="68">
        <v>10</v>
      </c>
      <c r="U61" s="68">
        <v>6</v>
      </c>
      <c r="V61" s="70">
        <v>1</v>
      </c>
      <c r="W61" s="71" t="s">
        <v>191</v>
      </c>
      <c r="X61" s="68" t="s">
        <v>154</v>
      </c>
      <c r="Y61" s="68" t="s">
        <v>154</v>
      </c>
      <c r="Z61" s="70"/>
      <c r="AA61" s="177"/>
      <c r="AB61" s="74">
        <f t="shared" si="3"/>
        <v>10</v>
      </c>
      <c r="AC61" s="68">
        <f t="shared" si="4"/>
        <v>6</v>
      </c>
      <c r="AD61" s="74">
        <f t="shared" si="5"/>
        <v>1</v>
      </c>
      <c r="AE61" s="75">
        <f t="shared" si="6"/>
        <v>16</v>
      </c>
      <c r="AF61" s="899" t="s">
        <v>571</v>
      </c>
      <c r="AG61" s="792" t="s">
        <v>709</v>
      </c>
    </row>
    <row r="62" spans="1:33" ht="15.75" x14ac:dyDescent="0.25">
      <c r="A62" s="32" t="s">
        <v>389</v>
      </c>
      <c r="B62" s="30" t="s">
        <v>117</v>
      </c>
      <c r="C62" s="33" t="s">
        <v>390</v>
      </c>
      <c r="D62" s="68" t="s">
        <v>154</v>
      </c>
      <c r="E62" s="68" t="s">
        <v>154</v>
      </c>
      <c r="F62" s="70"/>
      <c r="G62" s="177"/>
      <c r="H62" s="74" t="s">
        <v>154</v>
      </c>
      <c r="I62" s="68" t="s">
        <v>154</v>
      </c>
      <c r="J62" s="70"/>
      <c r="K62" s="71"/>
      <c r="L62" s="68" t="s">
        <v>154</v>
      </c>
      <c r="M62" s="68" t="s">
        <v>154</v>
      </c>
      <c r="N62" s="70"/>
      <c r="O62" s="177"/>
      <c r="P62" s="74" t="s">
        <v>154</v>
      </c>
      <c r="Q62" s="68" t="s">
        <v>154</v>
      </c>
      <c r="R62" s="70"/>
      <c r="S62" s="71"/>
      <c r="T62" s="68">
        <v>10</v>
      </c>
      <c r="U62" s="68">
        <v>6</v>
      </c>
      <c r="V62" s="70">
        <v>2</v>
      </c>
      <c r="W62" s="71" t="s">
        <v>191</v>
      </c>
      <c r="X62" s="68" t="s">
        <v>154</v>
      </c>
      <c r="Y62" s="68" t="s">
        <v>154</v>
      </c>
      <c r="Z62" s="70"/>
      <c r="AA62" s="177"/>
      <c r="AB62" s="74">
        <f t="shared" si="3"/>
        <v>10</v>
      </c>
      <c r="AC62" s="68">
        <f t="shared" si="4"/>
        <v>6</v>
      </c>
      <c r="AD62" s="74">
        <f t="shared" si="5"/>
        <v>2</v>
      </c>
      <c r="AE62" s="75">
        <f t="shared" si="6"/>
        <v>16</v>
      </c>
      <c r="AF62" s="899" t="s">
        <v>571</v>
      </c>
      <c r="AG62" s="792" t="s">
        <v>606</v>
      </c>
    </row>
    <row r="63" spans="1:33" ht="15.75" x14ac:dyDescent="0.25">
      <c r="A63" s="32" t="s">
        <v>729</v>
      </c>
      <c r="B63" s="30" t="s">
        <v>117</v>
      </c>
      <c r="C63" s="33" t="s">
        <v>730</v>
      </c>
      <c r="D63" s="68" t="s">
        <v>154</v>
      </c>
      <c r="E63" s="68" t="s">
        <v>154</v>
      </c>
      <c r="F63" s="70"/>
      <c r="G63" s="177"/>
      <c r="H63" s="74" t="s">
        <v>154</v>
      </c>
      <c r="I63" s="68" t="s">
        <v>154</v>
      </c>
      <c r="J63" s="70"/>
      <c r="K63" s="71"/>
      <c r="L63" s="68" t="s">
        <v>154</v>
      </c>
      <c r="M63" s="68" t="s">
        <v>154</v>
      </c>
      <c r="N63" s="70"/>
      <c r="O63" s="177"/>
      <c r="P63" s="74" t="s">
        <v>154</v>
      </c>
      <c r="Q63" s="68" t="s">
        <v>154</v>
      </c>
      <c r="R63" s="70"/>
      <c r="S63" s="71"/>
      <c r="T63" s="68" t="s">
        <v>154</v>
      </c>
      <c r="U63" s="68" t="s">
        <v>154</v>
      </c>
      <c r="V63" s="70"/>
      <c r="W63" s="71"/>
      <c r="X63" s="68">
        <v>10</v>
      </c>
      <c r="Y63" s="68">
        <v>10</v>
      </c>
      <c r="Z63" s="70">
        <v>1</v>
      </c>
      <c r="AA63" s="177" t="s">
        <v>191</v>
      </c>
      <c r="AB63" s="74">
        <f t="shared" si="3"/>
        <v>10</v>
      </c>
      <c r="AC63" s="68">
        <f t="shared" si="4"/>
        <v>10</v>
      </c>
      <c r="AD63" s="74">
        <f t="shared" si="5"/>
        <v>1</v>
      </c>
      <c r="AE63" s="75">
        <f t="shared" si="6"/>
        <v>20</v>
      </c>
      <c r="AF63" s="899" t="s">
        <v>571</v>
      </c>
      <c r="AG63" s="792" t="s">
        <v>592</v>
      </c>
    </row>
    <row r="64" spans="1:33" ht="15.75" x14ac:dyDescent="0.25">
      <c r="A64" s="32" t="s">
        <v>704</v>
      </c>
      <c r="B64" s="30" t="s">
        <v>117</v>
      </c>
      <c r="C64" s="33" t="s">
        <v>414</v>
      </c>
      <c r="D64" s="68" t="s">
        <v>154</v>
      </c>
      <c r="E64" s="68" t="s">
        <v>154</v>
      </c>
      <c r="F64" s="70"/>
      <c r="G64" s="177"/>
      <c r="H64" s="74" t="s">
        <v>154</v>
      </c>
      <c r="I64" s="68" t="s">
        <v>154</v>
      </c>
      <c r="J64" s="70"/>
      <c r="K64" s="71"/>
      <c r="L64" s="68" t="s">
        <v>154</v>
      </c>
      <c r="M64" s="68" t="s">
        <v>154</v>
      </c>
      <c r="N64" s="70"/>
      <c r="O64" s="177"/>
      <c r="P64" s="74" t="s">
        <v>154</v>
      </c>
      <c r="Q64" s="68" t="s">
        <v>154</v>
      </c>
      <c r="R64" s="70"/>
      <c r="S64" s="71"/>
      <c r="T64" s="68">
        <v>6</v>
      </c>
      <c r="U64" s="68">
        <v>6</v>
      </c>
      <c r="V64" s="70">
        <v>1</v>
      </c>
      <c r="W64" s="71" t="s">
        <v>191</v>
      </c>
      <c r="X64" s="68" t="s">
        <v>154</v>
      </c>
      <c r="Y64" s="68" t="s">
        <v>154</v>
      </c>
      <c r="Z64" s="70"/>
      <c r="AA64" s="177"/>
      <c r="AB64" s="74">
        <f t="shared" si="3"/>
        <v>6</v>
      </c>
      <c r="AC64" s="68">
        <f t="shared" si="4"/>
        <v>6</v>
      </c>
      <c r="AD64" s="74">
        <f t="shared" si="5"/>
        <v>1</v>
      </c>
      <c r="AE64" s="75">
        <f t="shared" si="6"/>
        <v>12</v>
      </c>
      <c r="AF64" s="899" t="s">
        <v>571</v>
      </c>
      <c r="AG64" s="792" t="s">
        <v>601</v>
      </c>
    </row>
    <row r="65" spans="1:33" ht="15.75" x14ac:dyDescent="0.25">
      <c r="A65" s="32" t="s">
        <v>705</v>
      </c>
      <c r="B65" s="30" t="s">
        <v>117</v>
      </c>
      <c r="C65" s="33" t="s">
        <v>415</v>
      </c>
      <c r="D65" s="68" t="s">
        <v>154</v>
      </c>
      <c r="E65" s="68" t="s">
        <v>154</v>
      </c>
      <c r="F65" s="70"/>
      <c r="G65" s="177"/>
      <c r="H65" s="74" t="s">
        <v>154</v>
      </c>
      <c r="I65" s="68" t="s">
        <v>154</v>
      </c>
      <c r="J65" s="70"/>
      <c r="K65" s="71"/>
      <c r="L65" s="68" t="s">
        <v>154</v>
      </c>
      <c r="M65" s="68" t="s">
        <v>154</v>
      </c>
      <c r="N65" s="70"/>
      <c r="O65" s="177"/>
      <c r="P65" s="74" t="s">
        <v>154</v>
      </c>
      <c r="Q65" s="68" t="s">
        <v>154</v>
      </c>
      <c r="R65" s="70"/>
      <c r="S65" s="71"/>
      <c r="T65" s="68" t="s">
        <v>154</v>
      </c>
      <c r="U65" s="68" t="s">
        <v>154</v>
      </c>
      <c r="V65" s="70"/>
      <c r="W65" s="71"/>
      <c r="X65" s="68">
        <v>6</v>
      </c>
      <c r="Y65" s="68">
        <v>6</v>
      </c>
      <c r="Z65" s="70">
        <v>1</v>
      </c>
      <c r="AA65" s="177" t="s">
        <v>191</v>
      </c>
      <c r="AB65" s="74">
        <f t="shared" si="3"/>
        <v>6</v>
      </c>
      <c r="AC65" s="68">
        <f t="shared" si="4"/>
        <v>6</v>
      </c>
      <c r="AD65" s="74">
        <f t="shared" si="5"/>
        <v>1</v>
      </c>
      <c r="AE65" s="75">
        <f t="shared" si="6"/>
        <v>12</v>
      </c>
      <c r="AF65" s="899" t="s">
        <v>571</v>
      </c>
      <c r="AG65" s="792" t="s">
        <v>601</v>
      </c>
    </row>
    <row r="66" spans="1:33" ht="15.75" x14ac:dyDescent="0.25">
      <c r="A66" s="32" t="s">
        <v>706</v>
      </c>
      <c r="B66" s="30" t="s">
        <v>117</v>
      </c>
      <c r="C66" s="33" t="s">
        <v>391</v>
      </c>
      <c r="D66" s="68" t="s">
        <v>154</v>
      </c>
      <c r="E66" s="68" t="s">
        <v>154</v>
      </c>
      <c r="F66" s="70"/>
      <c r="G66" s="177"/>
      <c r="H66" s="74" t="s">
        <v>154</v>
      </c>
      <c r="I66" s="68" t="s">
        <v>154</v>
      </c>
      <c r="J66" s="70"/>
      <c r="K66" s="71"/>
      <c r="L66" s="68">
        <v>8</v>
      </c>
      <c r="M66" s="68"/>
      <c r="N66" s="70">
        <v>1</v>
      </c>
      <c r="O66" s="177" t="s">
        <v>201</v>
      </c>
      <c r="P66" s="74" t="s">
        <v>154</v>
      </c>
      <c r="Q66" s="68" t="s">
        <v>154</v>
      </c>
      <c r="R66" s="70"/>
      <c r="S66" s="71"/>
      <c r="T66" s="68"/>
      <c r="U66" s="68"/>
      <c r="V66" s="70"/>
      <c r="W66" s="71"/>
      <c r="X66" s="68" t="s">
        <v>154</v>
      </c>
      <c r="Y66" s="68" t="s">
        <v>154</v>
      </c>
      <c r="Z66" s="70"/>
      <c r="AA66" s="177"/>
      <c r="AB66" s="74">
        <f t="shared" si="3"/>
        <v>8</v>
      </c>
      <c r="AC66" s="68">
        <f t="shared" si="4"/>
        <v>0</v>
      </c>
      <c r="AD66" s="74">
        <f t="shared" si="5"/>
        <v>1</v>
      </c>
      <c r="AE66" s="75">
        <f t="shared" si="6"/>
        <v>8</v>
      </c>
      <c r="AF66" s="474" t="s">
        <v>571</v>
      </c>
      <c r="AG66" s="475" t="s">
        <v>595</v>
      </c>
    </row>
    <row r="67" spans="1:33" ht="15.75" x14ac:dyDescent="0.25">
      <c r="A67" s="32" t="s">
        <v>392</v>
      </c>
      <c r="B67" s="30" t="s">
        <v>117</v>
      </c>
      <c r="C67" s="33" t="s">
        <v>393</v>
      </c>
      <c r="D67" s="68" t="s">
        <v>154</v>
      </c>
      <c r="E67" s="68" t="s">
        <v>154</v>
      </c>
      <c r="F67" s="70"/>
      <c r="G67" s="177"/>
      <c r="H67" s="74" t="s">
        <v>154</v>
      </c>
      <c r="I67" s="68" t="s">
        <v>154</v>
      </c>
      <c r="J67" s="70"/>
      <c r="K67" s="71"/>
      <c r="L67" s="68" t="s">
        <v>154</v>
      </c>
      <c r="M67" s="68" t="s">
        <v>154</v>
      </c>
      <c r="N67" s="70"/>
      <c r="O67" s="177"/>
      <c r="P67" s="74" t="s">
        <v>154</v>
      </c>
      <c r="Q67" s="68" t="s">
        <v>154</v>
      </c>
      <c r="R67" s="70"/>
      <c r="S67" s="71"/>
      <c r="T67" s="68"/>
      <c r="U67" s="68"/>
      <c r="V67" s="70"/>
      <c r="W67" s="177"/>
      <c r="X67" s="68">
        <v>4</v>
      </c>
      <c r="Y67" s="68">
        <v>4</v>
      </c>
      <c r="Z67" s="70">
        <v>1</v>
      </c>
      <c r="AA67" s="177" t="s">
        <v>191</v>
      </c>
      <c r="AB67" s="74">
        <f t="shared" si="3"/>
        <v>4</v>
      </c>
      <c r="AC67" s="68">
        <f t="shared" si="4"/>
        <v>4</v>
      </c>
      <c r="AD67" s="74">
        <f t="shared" si="5"/>
        <v>1</v>
      </c>
      <c r="AE67" s="75">
        <f t="shared" si="6"/>
        <v>8</v>
      </c>
      <c r="AF67" s="474" t="s">
        <v>571</v>
      </c>
      <c r="AG67" s="475" t="s">
        <v>595</v>
      </c>
    </row>
    <row r="68" spans="1:33" ht="15.75" x14ac:dyDescent="0.25">
      <c r="A68" s="32" t="s">
        <v>707</v>
      </c>
      <c r="B68" s="30"/>
      <c r="C68" s="33" t="s">
        <v>394</v>
      </c>
      <c r="D68" s="68"/>
      <c r="E68" s="68"/>
      <c r="F68" s="70"/>
      <c r="G68" s="395"/>
      <c r="H68" s="74">
        <v>4</v>
      </c>
      <c r="I68" s="68"/>
      <c r="J68" s="70">
        <v>1</v>
      </c>
      <c r="K68" s="72" t="s">
        <v>136</v>
      </c>
      <c r="L68" s="68"/>
      <c r="M68" s="68"/>
      <c r="N68" s="70"/>
      <c r="O68" s="395"/>
      <c r="P68" s="74"/>
      <c r="Q68" s="68"/>
      <c r="R68" s="70"/>
      <c r="S68" s="71"/>
      <c r="T68" s="68"/>
      <c r="U68" s="68"/>
      <c r="V68" s="80"/>
      <c r="W68" s="81"/>
      <c r="X68" s="68"/>
      <c r="Y68" s="68"/>
      <c r="Z68" s="70"/>
      <c r="AA68" s="395"/>
      <c r="AB68" s="74">
        <f t="shared" si="3"/>
        <v>4</v>
      </c>
      <c r="AC68" s="68">
        <f t="shared" si="4"/>
        <v>0</v>
      </c>
      <c r="AD68" s="74">
        <f t="shared" si="5"/>
        <v>1</v>
      </c>
      <c r="AE68" s="75">
        <f t="shared" si="6"/>
        <v>4</v>
      </c>
      <c r="AF68" s="652" t="s">
        <v>807</v>
      </c>
      <c r="AG68" s="475" t="s">
        <v>702</v>
      </c>
    </row>
    <row r="69" spans="1:33" ht="18" thickBot="1" x14ac:dyDescent="0.35">
      <c r="A69" s="96"/>
      <c r="B69" s="186"/>
      <c r="C69" s="187" t="s">
        <v>210</v>
      </c>
      <c r="D69" s="188">
        <f>SUM(D13:D68)</f>
        <v>58</v>
      </c>
      <c r="E69" s="188">
        <f>SUM(E13:E68)</f>
        <v>48</v>
      </c>
      <c r="F69" s="188">
        <f>SUM(F55,F19,F18,F17,F16,F15,F14,F13,F12)</f>
        <v>21</v>
      </c>
      <c r="G69" s="189" t="s">
        <v>19</v>
      </c>
      <c r="H69" s="188">
        <f>SUM(H13:H68)</f>
        <v>52</v>
      </c>
      <c r="I69" s="188">
        <f>SUM(I13:I68)</f>
        <v>42</v>
      </c>
      <c r="J69" s="188">
        <f>SUM(J13:J68)</f>
        <v>19</v>
      </c>
      <c r="K69" s="189" t="s">
        <v>19</v>
      </c>
      <c r="L69" s="188">
        <f>SUM(L13:L68)</f>
        <v>82</v>
      </c>
      <c r="M69" s="188">
        <f>SUM(M13:M68)</f>
        <v>24</v>
      </c>
      <c r="N69" s="188">
        <f>SUM(N13:N68)</f>
        <v>22</v>
      </c>
      <c r="O69" s="189" t="s">
        <v>19</v>
      </c>
      <c r="P69" s="188">
        <f>SUM(P13:P68)</f>
        <v>66</v>
      </c>
      <c r="Q69" s="188">
        <f>SUM(Q13:Q68)</f>
        <v>46</v>
      </c>
      <c r="R69" s="188">
        <f>SUM(R13:R68)</f>
        <v>21</v>
      </c>
      <c r="S69" s="189" t="s">
        <v>19</v>
      </c>
      <c r="T69" s="188">
        <f>SUM(T13:T68)</f>
        <v>76</v>
      </c>
      <c r="U69" s="188">
        <f>SUM(U13:U68)</f>
        <v>34</v>
      </c>
      <c r="V69" s="188">
        <f>SUM(V13:V68)</f>
        <v>18</v>
      </c>
      <c r="W69" s="189" t="s">
        <v>19</v>
      </c>
      <c r="X69" s="188">
        <f>SUM(X13:X68)</f>
        <v>44</v>
      </c>
      <c r="Y69" s="188">
        <f>SUM(Y13:Y68)</f>
        <v>62</v>
      </c>
      <c r="Z69" s="188">
        <f>SUM(Z13:Z68)</f>
        <v>14</v>
      </c>
      <c r="AA69" s="189" t="s">
        <v>19</v>
      </c>
      <c r="AB69" s="188">
        <f>SUM(AB12:AB68)</f>
        <v>378</v>
      </c>
      <c r="AC69" s="188">
        <f>SUM(AC12:AC68)</f>
        <v>280</v>
      </c>
      <c r="AD69" s="196">
        <f>SUM(AD12:AD68)</f>
        <v>115</v>
      </c>
      <c r="AE69" s="188">
        <f>SUM(AE12:AE68)</f>
        <v>658</v>
      </c>
      <c r="AF69" s="480"/>
      <c r="AG69" s="480"/>
    </row>
    <row r="70" spans="1:33" ht="18" thickBot="1" x14ac:dyDescent="0.35">
      <c r="A70" s="190"/>
      <c r="B70" s="191"/>
      <c r="C70" s="164" t="s">
        <v>211</v>
      </c>
      <c r="D70" s="165">
        <f>D10+D69</f>
        <v>74</v>
      </c>
      <c r="E70" s="165">
        <f>E10+E69</f>
        <v>78</v>
      </c>
      <c r="F70" s="165">
        <f>F10+F69</f>
        <v>29</v>
      </c>
      <c r="G70" s="192" t="s">
        <v>19</v>
      </c>
      <c r="H70" s="165">
        <f>H10+H69</f>
        <v>76</v>
      </c>
      <c r="I70" s="165">
        <f>I10+I69</f>
        <v>62</v>
      </c>
      <c r="J70" s="858">
        <f>J10+J69</f>
        <v>27</v>
      </c>
      <c r="K70" s="192" t="s">
        <v>19</v>
      </c>
      <c r="L70" s="165">
        <f>L10+L69</f>
        <v>110</v>
      </c>
      <c r="M70" s="165">
        <f>M10+M69</f>
        <v>40</v>
      </c>
      <c r="N70" s="165">
        <f>N10+N69</f>
        <v>31</v>
      </c>
      <c r="O70" s="192" t="s">
        <v>19</v>
      </c>
      <c r="P70" s="165">
        <f>P10+P69</f>
        <v>78</v>
      </c>
      <c r="Q70" s="165">
        <f>Q10+Q69</f>
        <v>78</v>
      </c>
      <c r="R70" s="165">
        <f>R10+R69</f>
        <v>30</v>
      </c>
      <c r="S70" s="192" t="s">
        <v>19</v>
      </c>
      <c r="T70" s="165">
        <f>T10+T69</f>
        <v>104</v>
      </c>
      <c r="U70" s="165">
        <f>U10+U69</f>
        <v>58</v>
      </c>
      <c r="V70" s="165">
        <f>V10+V69</f>
        <v>33</v>
      </c>
      <c r="W70" s="192" t="s">
        <v>19</v>
      </c>
      <c r="X70" s="165">
        <f>X10+X69</f>
        <v>78</v>
      </c>
      <c r="Y70" s="165">
        <f>Y10+Y69</f>
        <v>76</v>
      </c>
      <c r="Z70" s="165">
        <f>Z10+Z69</f>
        <v>30</v>
      </c>
      <c r="AA70" s="192" t="s">
        <v>19</v>
      </c>
      <c r="AB70" s="645">
        <f t="shared" ref="AB70:AE70" si="10">AB10+AB69</f>
        <v>520</v>
      </c>
      <c r="AC70" s="646">
        <f t="shared" si="10"/>
        <v>416</v>
      </c>
      <c r="AD70" s="845">
        <f t="shared" si="10"/>
        <v>180</v>
      </c>
      <c r="AE70" s="647">
        <f t="shared" si="10"/>
        <v>936</v>
      </c>
      <c r="AF70" s="480"/>
      <c r="AG70" s="480"/>
    </row>
    <row r="71" spans="1:33" ht="16.5" x14ac:dyDescent="0.3">
      <c r="A71" s="277"/>
      <c r="B71" s="278"/>
      <c r="C71" s="279" t="s">
        <v>5</v>
      </c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49"/>
      <c r="AA71" s="1049"/>
      <c r="AB71" s="1049"/>
      <c r="AC71" s="1049"/>
      <c r="AD71" s="1043"/>
      <c r="AE71" s="1067"/>
      <c r="AF71" s="481"/>
      <c r="AG71" s="481"/>
    </row>
    <row r="72" spans="1:33" ht="15.75" x14ac:dyDescent="0.25">
      <c r="A72" s="28" t="s">
        <v>149</v>
      </c>
      <c r="B72" s="30" t="s">
        <v>1</v>
      </c>
      <c r="C72" s="31" t="s">
        <v>121</v>
      </c>
      <c r="D72" s="68"/>
      <c r="E72" s="68"/>
      <c r="F72" s="108" t="s">
        <v>19</v>
      </c>
      <c r="G72" s="109"/>
      <c r="H72" s="68"/>
      <c r="I72" s="68"/>
      <c r="J72" s="108" t="s">
        <v>19</v>
      </c>
      <c r="K72" s="109"/>
      <c r="L72" s="68"/>
      <c r="M72" s="68"/>
      <c r="N72" s="108" t="s">
        <v>19</v>
      </c>
      <c r="O72" s="109"/>
      <c r="P72" s="68"/>
      <c r="Q72" s="68"/>
      <c r="R72" s="108" t="s">
        <v>19</v>
      </c>
      <c r="S72" s="109" t="s">
        <v>213</v>
      </c>
      <c r="T72" s="68"/>
      <c r="U72" s="68"/>
      <c r="V72" s="108" t="s">
        <v>19</v>
      </c>
      <c r="W72" s="109"/>
      <c r="X72" s="68"/>
      <c r="Y72" s="68"/>
      <c r="Z72" s="108" t="s">
        <v>19</v>
      </c>
      <c r="AA72" s="129"/>
      <c r="AB72" s="74">
        <f t="shared" ref="AB72:AB75" si="11">SUM(D72,H72,L72,P72,T72,X72)</f>
        <v>0</v>
      </c>
      <c r="AC72" s="68">
        <f t="shared" ref="AC72:AC75" si="12">SUM(E72,I72,M72,Q72,U72,Y72)</f>
        <v>0</v>
      </c>
      <c r="AD72" s="108" t="s">
        <v>19</v>
      </c>
      <c r="AE72" s="75"/>
      <c r="AF72" s="482"/>
      <c r="AG72" s="482"/>
    </row>
    <row r="73" spans="1:33" ht="15.75" x14ac:dyDescent="0.25">
      <c r="A73" s="28" t="s">
        <v>122</v>
      </c>
      <c r="B73" s="30" t="s">
        <v>1</v>
      </c>
      <c r="C73" s="20" t="s">
        <v>123</v>
      </c>
      <c r="D73" s="68"/>
      <c r="E73" s="68"/>
      <c r="F73" s="108" t="s">
        <v>19</v>
      </c>
      <c r="G73" s="109"/>
      <c r="H73" s="68"/>
      <c r="I73" s="68"/>
      <c r="J73" s="108" t="s">
        <v>19</v>
      </c>
      <c r="K73" s="109"/>
      <c r="L73" s="68"/>
      <c r="M73" s="68"/>
      <c r="N73" s="108" t="s">
        <v>19</v>
      </c>
      <c r="O73" s="109"/>
      <c r="P73" s="68"/>
      <c r="Q73" s="68"/>
      <c r="R73" s="108" t="s">
        <v>19</v>
      </c>
      <c r="S73" s="109"/>
      <c r="T73" s="68"/>
      <c r="U73" s="68"/>
      <c r="V73" s="108" t="s">
        <v>19</v>
      </c>
      <c r="W73" s="109"/>
      <c r="X73" s="68"/>
      <c r="Y73" s="68"/>
      <c r="Z73" s="108" t="s">
        <v>19</v>
      </c>
      <c r="AA73" s="129" t="s">
        <v>214</v>
      </c>
      <c r="AB73" s="74">
        <f t="shared" si="11"/>
        <v>0</v>
      </c>
      <c r="AC73" s="68">
        <f t="shared" si="12"/>
        <v>0</v>
      </c>
      <c r="AD73" s="108" t="s">
        <v>19</v>
      </c>
      <c r="AE73" s="75"/>
    </row>
    <row r="74" spans="1:33" ht="15.75" x14ac:dyDescent="0.25">
      <c r="A74" s="32" t="s">
        <v>124</v>
      </c>
      <c r="B74" s="30" t="s">
        <v>1</v>
      </c>
      <c r="C74" s="33" t="s">
        <v>125</v>
      </c>
      <c r="D74" s="68"/>
      <c r="E74" s="68"/>
      <c r="F74" s="108" t="s">
        <v>19</v>
      </c>
      <c r="G74" s="109"/>
      <c r="H74" s="68"/>
      <c r="I74" s="68"/>
      <c r="J74" s="108" t="s">
        <v>19</v>
      </c>
      <c r="K74" s="109"/>
      <c r="L74" s="68"/>
      <c r="M74" s="68"/>
      <c r="N74" s="108" t="s">
        <v>19</v>
      </c>
      <c r="O74" s="109"/>
      <c r="P74" s="68"/>
      <c r="Q74" s="68"/>
      <c r="R74" s="108" t="s">
        <v>19</v>
      </c>
      <c r="S74" s="109"/>
      <c r="T74" s="68"/>
      <c r="U74" s="68"/>
      <c r="V74" s="108" t="s">
        <v>19</v>
      </c>
      <c r="W74" s="109"/>
      <c r="X74" s="68"/>
      <c r="Y74" s="68"/>
      <c r="Z74" s="108" t="s">
        <v>19</v>
      </c>
      <c r="AA74" s="129" t="s">
        <v>214</v>
      </c>
      <c r="AB74" s="74">
        <f t="shared" si="11"/>
        <v>0</v>
      </c>
      <c r="AC74" s="68">
        <f t="shared" si="12"/>
        <v>0</v>
      </c>
      <c r="AD74" s="108" t="s">
        <v>19</v>
      </c>
      <c r="AE74" s="75"/>
    </row>
    <row r="75" spans="1:33" ht="16.5" thickBot="1" x14ac:dyDescent="0.3">
      <c r="A75" s="280" t="s">
        <v>396</v>
      </c>
      <c r="B75" s="30" t="s">
        <v>1</v>
      </c>
      <c r="C75" s="281" t="s">
        <v>397</v>
      </c>
      <c r="D75" s="199"/>
      <c r="E75" s="199"/>
      <c r="F75" s="409" t="s">
        <v>19</v>
      </c>
      <c r="G75" s="410"/>
      <c r="H75" s="199"/>
      <c r="I75" s="199"/>
      <c r="J75" s="409" t="s">
        <v>19</v>
      </c>
      <c r="K75" s="410"/>
      <c r="L75" s="199"/>
      <c r="M75" s="199"/>
      <c r="N75" s="409" t="s">
        <v>19</v>
      </c>
      <c r="O75" s="410"/>
      <c r="P75" s="199"/>
      <c r="Q75" s="199"/>
      <c r="R75" s="409" t="s">
        <v>19</v>
      </c>
      <c r="S75" s="410"/>
      <c r="T75" s="199"/>
      <c r="U75" s="199"/>
      <c r="V75" s="409" t="s">
        <v>19</v>
      </c>
      <c r="W75" s="410"/>
      <c r="X75" s="199"/>
      <c r="Y75" s="199"/>
      <c r="Z75" s="409" t="s">
        <v>19</v>
      </c>
      <c r="AA75" s="422" t="s">
        <v>214</v>
      </c>
      <c r="AB75" s="74">
        <f t="shared" si="11"/>
        <v>0</v>
      </c>
      <c r="AC75" s="68">
        <f t="shared" si="12"/>
        <v>0</v>
      </c>
      <c r="AD75" s="108" t="s">
        <v>19</v>
      </c>
      <c r="AE75" s="75"/>
    </row>
    <row r="76" spans="1:33" ht="17.25" thickBot="1" x14ac:dyDescent="0.35">
      <c r="A76" s="282"/>
      <c r="B76" s="283"/>
      <c r="C76" s="284" t="s">
        <v>15</v>
      </c>
      <c r="D76" s="376">
        <f t="shared" ref="D76:AC76" si="13">SUM(D72:D75)</f>
        <v>0</v>
      </c>
      <c r="E76" s="376">
        <f t="shared" si="13"/>
        <v>0</v>
      </c>
      <c r="F76" s="377">
        <f t="shared" si="13"/>
        <v>0</v>
      </c>
      <c r="G76" s="378">
        <f t="shared" si="13"/>
        <v>0</v>
      </c>
      <c r="H76" s="376">
        <f t="shared" si="13"/>
        <v>0</v>
      </c>
      <c r="I76" s="376">
        <f t="shared" si="13"/>
        <v>0</v>
      </c>
      <c r="J76" s="377">
        <f t="shared" si="13"/>
        <v>0</v>
      </c>
      <c r="K76" s="378">
        <f t="shared" si="13"/>
        <v>0</v>
      </c>
      <c r="L76" s="376">
        <f t="shared" si="13"/>
        <v>0</v>
      </c>
      <c r="M76" s="376">
        <f t="shared" si="13"/>
        <v>0</v>
      </c>
      <c r="N76" s="379">
        <f t="shared" si="13"/>
        <v>0</v>
      </c>
      <c r="O76" s="378">
        <f t="shared" si="13"/>
        <v>0</v>
      </c>
      <c r="P76" s="376">
        <f t="shared" si="13"/>
        <v>0</v>
      </c>
      <c r="Q76" s="376">
        <f t="shared" si="13"/>
        <v>0</v>
      </c>
      <c r="R76" s="377">
        <f t="shared" si="13"/>
        <v>0</v>
      </c>
      <c r="S76" s="378">
        <f t="shared" si="13"/>
        <v>0</v>
      </c>
      <c r="T76" s="376">
        <f t="shared" si="13"/>
        <v>0</v>
      </c>
      <c r="U76" s="376">
        <f t="shared" si="13"/>
        <v>0</v>
      </c>
      <c r="V76" s="377">
        <f t="shared" si="13"/>
        <v>0</v>
      </c>
      <c r="W76" s="378">
        <f t="shared" si="13"/>
        <v>0</v>
      </c>
      <c r="X76" s="376">
        <f t="shared" si="13"/>
        <v>0</v>
      </c>
      <c r="Y76" s="376">
        <f t="shared" si="13"/>
        <v>0</v>
      </c>
      <c r="Z76" s="377">
        <f t="shared" si="13"/>
        <v>0</v>
      </c>
      <c r="AA76" s="378">
        <f t="shared" si="13"/>
        <v>0</v>
      </c>
      <c r="AB76" s="415">
        <f t="shared" si="13"/>
        <v>0</v>
      </c>
      <c r="AC76" s="380">
        <f t="shared" si="13"/>
        <v>0</v>
      </c>
      <c r="AD76" s="377" t="s">
        <v>19</v>
      </c>
      <c r="AE76" s="381" t="s">
        <v>356</v>
      </c>
    </row>
    <row r="77" spans="1:33" ht="17.25" thickBot="1" x14ac:dyDescent="0.35">
      <c r="A77" s="285"/>
      <c r="B77" s="286"/>
      <c r="C77" s="287" t="s">
        <v>269</v>
      </c>
      <c r="D77" s="382">
        <f>D70+D76</f>
        <v>74</v>
      </c>
      <c r="E77" s="382">
        <f>E70+E76</f>
        <v>78</v>
      </c>
      <c r="F77" s="383" t="s">
        <v>19</v>
      </c>
      <c r="G77" s="384" t="s">
        <v>19</v>
      </c>
      <c r="H77" s="382">
        <f>H70+H76</f>
        <v>76</v>
      </c>
      <c r="I77" s="382">
        <f>I70+I76</f>
        <v>62</v>
      </c>
      <c r="J77" s="383" t="s">
        <v>19</v>
      </c>
      <c r="K77" s="384" t="s">
        <v>19</v>
      </c>
      <c r="L77" s="382">
        <f>L70+L76</f>
        <v>110</v>
      </c>
      <c r="M77" s="382">
        <f>M70+M76</f>
        <v>40</v>
      </c>
      <c r="N77" s="385" t="s">
        <v>19</v>
      </c>
      <c r="O77" s="384" t="s">
        <v>19</v>
      </c>
      <c r="P77" s="382">
        <f>P70+P76</f>
        <v>78</v>
      </c>
      <c r="Q77" s="382">
        <f>Q70+Q76</f>
        <v>78</v>
      </c>
      <c r="R77" s="383" t="s">
        <v>19</v>
      </c>
      <c r="S77" s="384" t="s">
        <v>19</v>
      </c>
      <c r="T77" s="382">
        <f>T70+T76</f>
        <v>104</v>
      </c>
      <c r="U77" s="382">
        <f>U70+U76</f>
        <v>58</v>
      </c>
      <c r="V77" s="383" t="s">
        <v>19</v>
      </c>
      <c r="W77" s="384" t="s">
        <v>19</v>
      </c>
      <c r="X77" s="382">
        <f>X70+X76</f>
        <v>78</v>
      </c>
      <c r="Y77" s="382">
        <f>Y70+Y76</f>
        <v>76</v>
      </c>
      <c r="Z77" s="383" t="s">
        <v>19</v>
      </c>
      <c r="AA77" s="384" t="s">
        <v>19</v>
      </c>
      <c r="AB77" s="421">
        <f>SUM(AB70+AB76)</f>
        <v>520</v>
      </c>
      <c r="AC77" s="413">
        <f>SUM(AC70+AC76)</f>
        <v>416</v>
      </c>
      <c r="AD77" s="383" t="s">
        <v>19</v>
      </c>
      <c r="AE77" s="414" t="s">
        <v>356</v>
      </c>
    </row>
    <row r="78" spans="1:33" ht="17.25" thickTop="1" x14ac:dyDescent="0.3">
      <c r="A78" s="288"/>
      <c r="B78" s="289"/>
      <c r="C78" s="290"/>
      <c r="D78" s="1007"/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  <c r="V78" s="1007"/>
      <c r="W78" s="1007"/>
      <c r="X78" s="1007"/>
      <c r="Y78" s="1007"/>
      <c r="Z78" s="1007"/>
      <c r="AA78" s="1007"/>
      <c r="AB78" s="1043"/>
      <c r="AC78" s="1043"/>
      <c r="AD78" s="1043"/>
      <c r="AE78" s="1068"/>
    </row>
    <row r="79" spans="1:33" ht="15.75" x14ac:dyDescent="0.25">
      <c r="A79" s="842" t="s">
        <v>143</v>
      </c>
      <c r="B79" s="843" t="s">
        <v>1</v>
      </c>
      <c r="C79" s="840" t="s">
        <v>21</v>
      </c>
      <c r="D79" s="130"/>
      <c r="E79" s="130"/>
      <c r="F79" s="351"/>
      <c r="G79" s="352"/>
      <c r="H79" s="130"/>
      <c r="I79" s="130">
        <v>160</v>
      </c>
      <c r="J79" s="351" t="s">
        <v>19</v>
      </c>
      <c r="K79" s="352" t="s">
        <v>137</v>
      </c>
      <c r="L79" s="130"/>
      <c r="M79" s="130"/>
      <c r="N79" s="351"/>
      <c r="O79" s="351"/>
      <c r="P79" s="130"/>
      <c r="Q79" s="130"/>
      <c r="R79" s="351"/>
      <c r="S79" s="352"/>
      <c r="T79" s="130"/>
      <c r="U79" s="130"/>
      <c r="V79" s="351"/>
      <c r="W79" s="351"/>
      <c r="X79" s="130"/>
      <c r="Y79" s="416"/>
      <c r="Z79" s="417"/>
      <c r="AA79" s="386"/>
      <c r="AB79" s="387"/>
      <c r="AC79" s="387"/>
      <c r="AD79" s="387"/>
      <c r="AE79" s="387"/>
    </row>
    <row r="80" spans="1:33" ht="15.75" x14ac:dyDescent="0.25">
      <c r="A80" s="844" t="s">
        <v>796</v>
      </c>
      <c r="B80" s="291" t="s">
        <v>1</v>
      </c>
      <c r="C80" s="841" t="s">
        <v>22</v>
      </c>
      <c r="D80" s="130"/>
      <c r="E80" s="130"/>
      <c r="F80" s="351"/>
      <c r="G80" s="356"/>
      <c r="H80" s="130"/>
      <c r="I80" s="130"/>
      <c r="J80" s="351"/>
      <c r="K80" s="356"/>
      <c r="L80" s="130"/>
      <c r="M80" s="130"/>
      <c r="N80" s="351"/>
      <c r="O80" s="351"/>
      <c r="P80" s="130"/>
      <c r="Q80" s="130">
        <v>160</v>
      </c>
      <c r="R80" s="351" t="s">
        <v>19</v>
      </c>
      <c r="S80" s="356" t="s">
        <v>137</v>
      </c>
      <c r="T80" s="130"/>
      <c r="U80" s="130"/>
      <c r="V80" s="351"/>
      <c r="W80" s="351"/>
      <c r="X80" s="130"/>
      <c r="Y80" s="61"/>
      <c r="Z80" s="19"/>
      <c r="AA80" s="388"/>
      <c r="AB80" s="387"/>
      <c r="AC80" s="387"/>
      <c r="AD80" s="387"/>
      <c r="AE80" s="387"/>
    </row>
    <row r="81" spans="1:31" ht="15.75" x14ac:dyDescent="0.25">
      <c r="A81" s="844" t="s">
        <v>797</v>
      </c>
      <c r="B81" s="291" t="s">
        <v>1</v>
      </c>
      <c r="C81" s="841" t="s">
        <v>115</v>
      </c>
      <c r="D81" s="130"/>
      <c r="E81" s="130"/>
      <c r="F81" s="351"/>
      <c r="G81" s="356"/>
      <c r="H81" s="130"/>
      <c r="I81" s="130"/>
      <c r="J81" s="351"/>
      <c r="K81" s="356"/>
      <c r="L81" s="130"/>
      <c r="M81" s="130"/>
      <c r="N81" s="351"/>
      <c r="O81" s="351"/>
      <c r="P81" s="130"/>
      <c r="Q81" s="130"/>
      <c r="R81" s="351"/>
      <c r="S81" s="356"/>
      <c r="T81" s="130"/>
      <c r="U81" s="130"/>
      <c r="V81" s="351"/>
      <c r="W81" s="351"/>
      <c r="X81" s="130"/>
      <c r="Y81" s="61">
        <v>80</v>
      </c>
      <c r="Z81" s="19" t="s">
        <v>19</v>
      </c>
      <c r="AA81" s="388" t="s">
        <v>137</v>
      </c>
      <c r="AB81" s="387"/>
      <c r="AC81" s="387"/>
      <c r="AD81" s="387"/>
      <c r="AE81" s="387"/>
    </row>
    <row r="82" spans="1:31" ht="15.75" x14ac:dyDescent="0.2">
      <c r="A82" s="1045"/>
      <c r="B82" s="1046"/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357"/>
      <c r="U82" s="357"/>
      <c r="V82" s="357"/>
      <c r="W82" s="357"/>
      <c r="X82" s="357"/>
      <c r="Y82" s="357"/>
      <c r="Z82" s="357"/>
      <c r="AA82" s="357"/>
      <c r="AB82" s="389"/>
      <c r="AC82" s="389"/>
      <c r="AD82" s="389"/>
      <c r="AE82" s="390"/>
    </row>
    <row r="83" spans="1:31" ht="15.75" x14ac:dyDescent="0.2">
      <c r="A83" s="1047" t="s">
        <v>20</v>
      </c>
      <c r="B83" s="1048"/>
      <c r="C83" s="1048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048"/>
      <c r="P83" s="1048"/>
      <c r="Q83" s="1048"/>
      <c r="R83" s="1048"/>
      <c r="S83" s="1048"/>
      <c r="T83" s="406"/>
      <c r="U83" s="406"/>
      <c r="V83" s="406"/>
      <c r="W83" s="406"/>
      <c r="X83" s="406"/>
      <c r="Y83" s="406"/>
      <c r="Z83" s="406"/>
      <c r="AA83" s="406"/>
      <c r="AB83" s="389"/>
      <c r="AC83" s="389"/>
      <c r="AD83" s="389"/>
      <c r="AE83" s="390"/>
    </row>
    <row r="84" spans="1:31" ht="16.5" x14ac:dyDescent="0.3">
      <c r="A84" s="241"/>
      <c r="B84" s="60"/>
      <c r="C84" s="292" t="s">
        <v>16</v>
      </c>
      <c r="D84" s="140"/>
      <c r="E84" s="140"/>
      <c r="F84" s="74"/>
      <c r="G84" s="141" t="str">
        <f>IF(COUNTIF(G13:G81,"A")=0,"",COUNTIF(G13:G81,"A"))</f>
        <v/>
      </c>
      <c r="H84" s="140"/>
      <c r="I84" s="140"/>
      <c r="J84" s="74"/>
      <c r="K84" s="141">
        <f>IF(COUNTIF(K13:K81,"A")=0,"",COUNTIF(K13:K81,"A"))</f>
        <v>1</v>
      </c>
      <c r="L84" s="140"/>
      <c r="M84" s="140"/>
      <c r="N84" s="74"/>
      <c r="O84" s="141" t="str">
        <f>IF(COUNTIF(O13:O81,"A")=0,"",COUNTIF(O13:O81,"A"))</f>
        <v/>
      </c>
      <c r="P84" s="140"/>
      <c r="Q84" s="140"/>
      <c r="R84" s="74"/>
      <c r="S84" s="141">
        <f>IF(COUNTIF(S13:S81,"A")=0,"",COUNTIF(S13:S81,"A"))</f>
        <v>1</v>
      </c>
      <c r="T84" s="140"/>
      <c r="U84" s="140"/>
      <c r="V84" s="74"/>
      <c r="W84" s="141" t="str">
        <f>IF(COUNTIF(W13:W81,"A")=0,"",COUNTIF(W13:W81,"A"))</f>
        <v/>
      </c>
      <c r="X84" s="140"/>
      <c r="Y84" s="140"/>
      <c r="Z84" s="74"/>
      <c r="AA84" s="141">
        <f>IF(COUNTIF(AA13:AA81,"A")=0,"",COUNTIF(AA13:AA81,"A"))</f>
        <v>1</v>
      </c>
      <c r="AB84" s="140"/>
      <c r="AC84" s="140"/>
      <c r="AD84" s="74"/>
      <c r="AE84" s="142">
        <f t="shared" ref="AE84:AE96" si="14">IF(SUM(G84:AA84)=0,"",SUM(G84:AA84))</f>
        <v>3</v>
      </c>
    </row>
    <row r="85" spans="1:31" ht="16.5" x14ac:dyDescent="0.3">
      <c r="A85" s="241"/>
      <c r="B85" s="60"/>
      <c r="C85" s="292" t="s">
        <v>17</v>
      </c>
      <c r="D85" s="140"/>
      <c r="E85" s="140"/>
      <c r="F85" s="74"/>
      <c r="G85" s="141" t="str">
        <f>IF(COUNTIF(G13:G81,"B")=0,"",COUNTIF(G13:G81,"B"))</f>
        <v/>
      </c>
      <c r="H85" s="140"/>
      <c r="I85" s="140"/>
      <c r="J85" s="74"/>
      <c r="K85" s="141">
        <f>IF(COUNTIF(K13:K81,"B")=0,"",COUNTIF(K13:K81,"B"))</f>
        <v>1</v>
      </c>
      <c r="L85" s="140"/>
      <c r="M85" s="140"/>
      <c r="N85" s="74"/>
      <c r="O85" s="141">
        <f>IF(COUNTIF(O13:O81,"B")=0,"",COUNTIF(O13:O81,"B"))</f>
        <v>1</v>
      </c>
      <c r="P85" s="140"/>
      <c r="Q85" s="140"/>
      <c r="R85" s="74"/>
      <c r="S85" s="141" t="str">
        <f>IF(COUNTIF(S13:S81,"B")=0,"",COUNTIF(S13:S81,"B"))</f>
        <v/>
      </c>
      <c r="T85" s="140"/>
      <c r="U85" s="140"/>
      <c r="V85" s="74"/>
      <c r="W85" s="141" t="str">
        <f>IF(COUNTIF(W13:W81,"B")=0,"",COUNTIF(W13:W81,"B"))</f>
        <v/>
      </c>
      <c r="X85" s="140"/>
      <c r="Y85" s="140"/>
      <c r="Z85" s="74"/>
      <c r="AA85" s="141" t="str">
        <f>IF(COUNTIF(AA13:AA81,"B")=0,"",COUNTIF(AA13:AA81,"B"))</f>
        <v/>
      </c>
      <c r="AB85" s="140"/>
      <c r="AC85" s="140"/>
      <c r="AD85" s="74"/>
      <c r="AE85" s="142">
        <f t="shared" si="14"/>
        <v>2</v>
      </c>
    </row>
    <row r="86" spans="1:31" ht="16.5" x14ac:dyDescent="0.3">
      <c r="A86" s="241"/>
      <c r="B86" s="60"/>
      <c r="C86" s="292" t="s">
        <v>177</v>
      </c>
      <c r="D86" s="140"/>
      <c r="E86" s="140"/>
      <c r="F86" s="74"/>
      <c r="G86" s="141">
        <f>IF(COUNTIF(G13:G81,"ÉÉ")=0,"",COUNTIF(G13:G81,"ÉÉ"))</f>
        <v>4</v>
      </c>
      <c r="H86" s="140"/>
      <c r="I86" s="140"/>
      <c r="J86" s="74"/>
      <c r="K86" s="141">
        <f>IF(COUNTIF(K13:K81,"ÉÉ")=0,"",COUNTIF(K13:K81,"ÉÉ"))</f>
        <v>2</v>
      </c>
      <c r="L86" s="140"/>
      <c r="M86" s="140"/>
      <c r="N86" s="74"/>
      <c r="O86" s="141" t="str">
        <f>IF(COUNTIF(O13:O81,"ÉÉ")=0,"",COUNTIF(O13:O81,"ÉÉ"))</f>
        <v/>
      </c>
      <c r="P86" s="140"/>
      <c r="Q86" s="140"/>
      <c r="R86" s="74"/>
      <c r="S86" s="141" t="str">
        <f>IF(COUNTIF(S13:S81,"ÉÉ")=0,"",COUNTIF(S13:S81,"ÉÉ"))</f>
        <v/>
      </c>
      <c r="T86" s="140"/>
      <c r="U86" s="140"/>
      <c r="V86" s="74"/>
      <c r="W86" s="141" t="str">
        <f>IF(COUNTIF(W13:W81,"ÉÉ")=0,"",COUNTIF(W13:W81,"ÉÉ"))</f>
        <v/>
      </c>
      <c r="X86" s="140"/>
      <c r="Y86" s="140"/>
      <c r="Z86" s="74"/>
      <c r="AA86" s="141">
        <f>IF(COUNTIF(AA13:AA81,"ÉÉ")=0,"",COUNTIF(AA13:AA81,"ÉÉ"))</f>
        <v>1</v>
      </c>
      <c r="AB86" s="140"/>
      <c r="AC86" s="140"/>
      <c r="AD86" s="74"/>
      <c r="AE86" s="142">
        <f t="shared" si="14"/>
        <v>7</v>
      </c>
    </row>
    <row r="87" spans="1:31" ht="16.5" x14ac:dyDescent="0.3">
      <c r="A87" s="241"/>
      <c r="B87" s="60"/>
      <c r="C87" s="292" t="s">
        <v>178</v>
      </c>
      <c r="D87" s="146"/>
      <c r="E87" s="146"/>
      <c r="F87" s="147"/>
      <c r="G87" s="141" t="str">
        <f>IF(COUNTIF(G13:G81,"ÉÉ(Z)")=0,"",COUNTIF(G13:G81,"ÉÉ(Z)"))</f>
        <v/>
      </c>
      <c r="H87" s="146"/>
      <c r="I87" s="146"/>
      <c r="J87" s="147"/>
      <c r="K87" s="141" t="str">
        <f>IF(COUNTIF(K13:K81,"ÉÉ(Z)")=0,"",COUNTIF(K13:K81,"ÉÉ(Z)"))</f>
        <v/>
      </c>
      <c r="L87" s="146"/>
      <c r="M87" s="146"/>
      <c r="N87" s="147"/>
      <c r="O87" s="141" t="str">
        <f>IF(COUNTIF(O13:O81,"ÉÉ(Z)")=0,"",COUNTIF(O13:O81,"ÉÉ(Z)"))</f>
        <v/>
      </c>
      <c r="P87" s="146"/>
      <c r="Q87" s="146"/>
      <c r="R87" s="147"/>
      <c r="S87" s="141" t="str">
        <f>IF(COUNTIF(S13:S81,"ÉÉ(Z)")=0,"",COUNTIF(S13:S81,"ÉÉ(Z)"))</f>
        <v/>
      </c>
      <c r="T87" s="146"/>
      <c r="U87" s="146"/>
      <c r="V87" s="147"/>
      <c r="W87" s="141" t="str">
        <f>IF(COUNTIF(W13:W81,"ÉÉ(Z)")=0,"",COUNTIF(W13:W81,"ÉÉ(Z)"))</f>
        <v/>
      </c>
      <c r="X87" s="146"/>
      <c r="Y87" s="146"/>
      <c r="Z87" s="147"/>
      <c r="AA87" s="141">
        <f>IF(COUNTIF(AA13:AA81,"ÉÉ(Z)")=0,"",COUNTIF(AA13:AA81,"ÉÉ(Z)"))</f>
        <v>1</v>
      </c>
      <c r="AB87" s="146"/>
      <c r="AC87" s="146"/>
      <c r="AD87" s="147"/>
      <c r="AE87" s="142">
        <f t="shared" si="14"/>
        <v>1</v>
      </c>
    </row>
    <row r="88" spans="1:31" ht="16.5" x14ac:dyDescent="0.3">
      <c r="A88" s="241"/>
      <c r="B88" s="60"/>
      <c r="C88" s="292" t="s">
        <v>179</v>
      </c>
      <c r="D88" s="140"/>
      <c r="E88" s="140"/>
      <c r="F88" s="74"/>
      <c r="G88" s="141">
        <f>IF(COUNTIF(G13:G81,"GYJ")=0,"",COUNTIF(G13:G81,"GYJ"))</f>
        <v>3</v>
      </c>
      <c r="H88" s="140"/>
      <c r="I88" s="140"/>
      <c r="J88" s="74"/>
      <c r="K88" s="141">
        <f>IF(COUNTIF(K13:K81,"GYJ")=0,"",COUNTIF(K13:K81,"GYJ"))</f>
        <v>4</v>
      </c>
      <c r="L88" s="140"/>
      <c r="M88" s="140"/>
      <c r="N88" s="74"/>
      <c r="O88" s="141">
        <f>IF(COUNTIF(O13:O81,"GYJ")=0,"",COUNTIF(O13:O81,"GYJ"))</f>
        <v>2</v>
      </c>
      <c r="P88" s="140"/>
      <c r="Q88" s="140"/>
      <c r="R88" s="74"/>
      <c r="S88" s="141">
        <f>IF(COUNTIF(S13:S81,"GYJ")=0,"",COUNTIF(S13:S81,"GYJ"))</f>
        <v>4</v>
      </c>
      <c r="T88" s="140"/>
      <c r="U88" s="140"/>
      <c r="V88" s="74"/>
      <c r="W88" s="141">
        <f>IF(COUNTIF(W13:W81,"GYJ")=0,"",COUNTIF(W13:W81,"GYJ"))</f>
        <v>2</v>
      </c>
      <c r="X88" s="140"/>
      <c r="Y88" s="140"/>
      <c r="Z88" s="74"/>
      <c r="AA88" s="141">
        <f>IF(COUNTIF(AA13:AA81,"GYJ")=0,"",COUNTIF(AA13:AA81,"GYJ"))</f>
        <v>5</v>
      </c>
      <c r="AB88" s="140"/>
      <c r="AC88" s="140"/>
      <c r="AD88" s="74"/>
      <c r="AE88" s="142">
        <f t="shared" si="14"/>
        <v>20</v>
      </c>
    </row>
    <row r="89" spans="1:31" ht="15.75" x14ac:dyDescent="0.25">
      <c r="A89" s="241"/>
      <c r="B89" s="242"/>
      <c r="C89" s="292" t="s">
        <v>180</v>
      </c>
      <c r="D89" s="140"/>
      <c r="E89" s="140"/>
      <c r="F89" s="74"/>
      <c r="G89" s="141" t="str">
        <f>IF(COUNTIF(G13:G81,"GYJ(Z)")=0,"",COUNTIF(G13:G81,"GYJ(Z)"))</f>
        <v/>
      </c>
      <c r="H89" s="140"/>
      <c r="I89" s="140"/>
      <c r="J89" s="74"/>
      <c r="K89" s="141" t="str">
        <f>IF(COUNTIF(K13:K81,"GYJ(Z)")=0,"",COUNTIF(K13:K81,"GYJ(Z)"))</f>
        <v/>
      </c>
      <c r="L89" s="140"/>
      <c r="M89" s="140"/>
      <c r="N89" s="74"/>
      <c r="O89" s="141" t="str">
        <f>IF(COUNTIF(O13:O81,"GYJ(Z)")=0,"",COUNTIF(O13:O81,"GYJ(Z)"))</f>
        <v/>
      </c>
      <c r="P89" s="140"/>
      <c r="Q89" s="140"/>
      <c r="R89" s="74"/>
      <c r="S89" s="141">
        <f>IF(COUNTIF(S13:S81,"GYJ(Z)")=0,"",COUNTIF(S13:S81,"GYJ(Z)"))</f>
        <v>1</v>
      </c>
      <c r="T89" s="140"/>
      <c r="U89" s="140"/>
      <c r="V89" s="74"/>
      <c r="W89" s="141" t="str">
        <f>IF(COUNTIF(W13:W81,"GYJ(Z)")=0,"",COUNTIF(W13:W81,"GYJ(Z)"))</f>
        <v/>
      </c>
      <c r="X89" s="140"/>
      <c r="Y89" s="140"/>
      <c r="Z89" s="74"/>
      <c r="AA89" s="141" t="str">
        <f>IF(COUNTIF(AA13:AA81,"GYJ(Z)")=0,"",COUNTIF(AA13:AA81,"GYJ(Z)"))</f>
        <v/>
      </c>
      <c r="AB89" s="140"/>
      <c r="AC89" s="140"/>
      <c r="AD89" s="74"/>
      <c r="AE89" s="142">
        <f t="shared" si="14"/>
        <v>1</v>
      </c>
    </row>
    <row r="90" spans="1:31" ht="16.5" x14ac:dyDescent="0.3">
      <c r="A90" s="241"/>
      <c r="B90" s="60"/>
      <c r="C90" s="138" t="s">
        <v>138</v>
      </c>
      <c r="D90" s="140"/>
      <c r="E90" s="140"/>
      <c r="F90" s="74"/>
      <c r="G90" s="141" t="str">
        <f>IF(COUNTIF(G13:G81,"K")=0,"",COUNTIF(G13:G81,"K"))</f>
        <v/>
      </c>
      <c r="H90" s="140"/>
      <c r="I90" s="140"/>
      <c r="J90" s="74"/>
      <c r="K90" s="141" t="str">
        <f>IF(COUNTIF(K13:K81,"K")=0,"",COUNTIF(K13:K81,"K"))</f>
        <v/>
      </c>
      <c r="L90" s="140"/>
      <c r="M90" s="140"/>
      <c r="N90" s="74"/>
      <c r="O90" s="141">
        <f>IF(COUNTIF(O13:O81,"K")=0,"",COUNTIF(O13:O81,"K"))</f>
        <v>1</v>
      </c>
      <c r="P90" s="140"/>
      <c r="Q90" s="140"/>
      <c r="R90" s="74"/>
      <c r="S90" s="141">
        <f>IF(COUNTIF(S13:S81,"K")=0,"",COUNTIF(S13:S81,"K"))</f>
        <v>1</v>
      </c>
      <c r="T90" s="140"/>
      <c r="U90" s="140"/>
      <c r="V90" s="74"/>
      <c r="W90" s="141">
        <f>IF(COUNTIF(W13:W81,"K")=0,"",COUNTIF(W13:W81,"K"))</f>
        <v>2</v>
      </c>
      <c r="X90" s="140"/>
      <c r="Y90" s="140"/>
      <c r="Z90" s="74"/>
      <c r="AA90" s="141" t="str">
        <f>IF(COUNTIF(AA13:AA81,"K")=0,"",COUNTIF(AA13:AA81,"K"))</f>
        <v/>
      </c>
      <c r="AB90" s="140"/>
      <c r="AC90" s="140"/>
      <c r="AD90" s="74"/>
      <c r="AE90" s="142">
        <f t="shared" si="14"/>
        <v>4</v>
      </c>
    </row>
    <row r="91" spans="1:31" ht="16.5" x14ac:dyDescent="0.3">
      <c r="A91" s="241"/>
      <c r="B91" s="60"/>
      <c r="C91" s="138" t="s">
        <v>139</v>
      </c>
      <c r="D91" s="140"/>
      <c r="E91" s="140"/>
      <c r="F91" s="74"/>
      <c r="G91" s="141" t="str">
        <f>IF(COUNTIF(G13:G81,"K(Z)")=0,"",COUNTIF(G13:G81,"K(Z)"))</f>
        <v/>
      </c>
      <c r="H91" s="140"/>
      <c r="I91" s="140"/>
      <c r="J91" s="74"/>
      <c r="K91" s="141">
        <f>IF(COUNTIF(K13:K81,"K(Z)")=0,"",COUNTIF(K13:K81,"K(Z)"))</f>
        <v>3</v>
      </c>
      <c r="L91" s="140"/>
      <c r="M91" s="140"/>
      <c r="N91" s="74"/>
      <c r="O91" s="141">
        <f>IF(COUNTIF(O13:O81,"K(Z)")=0,"",COUNTIF(O13:O81,"K(Z)"))</f>
        <v>4</v>
      </c>
      <c r="P91" s="140"/>
      <c r="Q91" s="140"/>
      <c r="R91" s="74"/>
      <c r="S91" s="141">
        <f>IF(COUNTIF(S13:S81,"K(Z)")=0,"",COUNTIF(S13:S81,"K(Z)"))</f>
        <v>3</v>
      </c>
      <c r="T91" s="140"/>
      <c r="U91" s="140"/>
      <c r="V91" s="74"/>
      <c r="W91" s="141">
        <f>IF(COUNTIF(W13:W81,"K(Z)")=0,"",COUNTIF(W13:W81,"K(Z)"))</f>
        <v>5</v>
      </c>
      <c r="X91" s="140"/>
      <c r="Y91" s="140"/>
      <c r="Z91" s="74"/>
      <c r="AA91" s="141">
        <f>IF(COUNTIF(AA13:AA81,"K(Z)")=0,"",COUNTIF(AA13:AA81,"K(Z)"))</f>
        <v>4</v>
      </c>
      <c r="AB91" s="140"/>
      <c r="AC91" s="140"/>
      <c r="AD91" s="74"/>
      <c r="AE91" s="142">
        <f t="shared" si="14"/>
        <v>19</v>
      </c>
    </row>
    <row r="92" spans="1:31" ht="16.5" x14ac:dyDescent="0.3">
      <c r="A92" s="241"/>
      <c r="B92" s="60"/>
      <c r="C92" s="292" t="s">
        <v>18</v>
      </c>
      <c r="D92" s="140"/>
      <c r="E92" s="140"/>
      <c r="F92" s="74"/>
      <c r="G92" s="141" t="str">
        <f>IF(COUNTIF(G13:G81,"AV")=0,"",COUNTIF(G13:G81,"AV"))</f>
        <v/>
      </c>
      <c r="H92" s="140"/>
      <c r="I92" s="140"/>
      <c r="J92" s="74"/>
      <c r="K92" s="141" t="str">
        <f>IF(COUNTIF(K13:K81,"AV")=0,"",COUNTIF(K13:K81,"AV"))</f>
        <v/>
      </c>
      <c r="L92" s="140"/>
      <c r="M92" s="140"/>
      <c r="N92" s="74"/>
      <c r="O92" s="141" t="str">
        <f>IF(COUNTIF(O13:O81,"AV")=0,"",COUNTIF(O13:O81,"AV"))</f>
        <v/>
      </c>
      <c r="P92" s="140"/>
      <c r="Q92" s="140"/>
      <c r="R92" s="74"/>
      <c r="S92" s="141" t="str">
        <f>IF(COUNTIF(S13:S81,"AV")=0,"",COUNTIF(S13:S81,"AV"))</f>
        <v/>
      </c>
      <c r="T92" s="140"/>
      <c r="U92" s="140"/>
      <c r="V92" s="74"/>
      <c r="W92" s="141" t="str">
        <f>IF(COUNTIF(W13:W81,"AV")=0,"",COUNTIF(W13:W81,"AV"))</f>
        <v/>
      </c>
      <c r="X92" s="140"/>
      <c r="Y92" s="140"/>
      <c r="Z92" s="74"/>
      <c r="AA92" s="141" t="str">
        <f>IF(COUNTIF(AA13:AA81,"AV")=0,"",COUNTIF(AA13:AA81,"AV"))</f>
        <v/>
      </c>
      <c r="AB92" s="140"/>
      <c r="AC92" s="140"/>
      <c r="AD92" s="74"/>
      <c r="AE92" s="142" t="str">
        <f t="shared" si="14"/>
        <v/>
      </c>
    </row>
    <row r="93" spans="1:31" ht="16.5" x14ac:dyDescent="0.3">
      <c r="A93" s="241"/>
      <c r="B93" s="60"/>
      <c r="C93" s="292" t="s">
        <v>181</v>
      </c>
      <c r="D93" s="140"/>
      <c r="E93" s="140"/>
      <c r="F93" s="74"/>
      <c r="G93" s="141" t="str">
        <f>IF(COUNTIF(G13:G81,"KV")=0,"",COUNTIF(G13:G81,"KV"))</f>
        <v/>
      </c>
      <c r="H93" s="140"/>
      <c r="I93" s="140"/>
      <c r="J93" s="74"/>
      <c r="K93" s="141" t="str">
        <f>IF(COUNTIF(K13:K81,"KV")=0,"",COUNTIF(K13:K81,"KV"))</f>
        <v/>
      </c>
      <c r="L93" s="140"/>
      <c r="M93" s="140"/>
      <c r="N93" s="74"/>
      <c r="O93" s="141" t="str">
        <f>IF(COUNTIF(O13:O81,"KV")=0,"",COUNTIF(O13:O81,"KV"))</f>
        <v/>
      </c>
      <c r="P93" s="140"/>
      <c r="Q93" s="140"/>
      <c r="R93" s="74"/>
      <c r="S93" s="141" t="str">
        <f>IF(COUNTIF(S13:S81,"KV")=0,"",COUNTIF(S13:S81,"KV"))</f>
        <v/>
      </c>
      <c r="T93" s="140"/>
      <c r="U93" s="140"/>
      <c r="V93" s="74"/>
      <c r="W93" s="141" t="str">
        <f>IF(COUNTIF(W13:W81,"KV")=0,"",COUNTIF(W13:W81,"KV"))</f>
        <v/>
      </c>
      <c r="X93" s="140"/>
      <c r="Y93" s="140"/>
      <c r="Z93" s="74"/>
      <c r="AA93" s="141" t="str">
        <f>IF(COUNTIF(AA13:AA81,"KV")=0,"",COUNTIF(AA13:AA81,"KV"))</f>
        <v/>
      </c>
      <c r="AB93" s="140"/>
      <c r="AC93" s="140"/>
      <c r="AD93" s="74"/>
      <c r="AE93" s="142" t="str">
        <f t="shared" si="14"/>
        <v/>
      </c>
    </row>
    <row r="94" spans="1:31" ht="16.5" x14ac:dyDescent="0.3">
      <c r="A94" s="241"/>
      <c r="B94" s="60"/>
      <c r="C94" s="292" t="s">
        <v>182</v>
      </c>
      <c r="D94" s="151"/>
      <c r="E94" s="151"/>
      <c r="F94" s="152"/>
      <c r="G94" s="141" t="str">
        <f>IF(COUNTIF(G13:G81,"SZG")=0,"",COUNTIF(G13:G81,"SZG"))</f>
        <v/>
      </c>
      <c r="H94" s="151"/>
      <c r="I94" s="151"/>
      <c r="J94" s="152"/>
      <c r="K94" s="141" t="str">
        <f>IF(COUNTIF(K13:K81,"SZG")=0,"",COUNTIF(K13:K81,"SZG"))</f>
        <v/>
      </c>
      <c r="L94" s="151"/>
      <c r="M94" s="151"/>
      <c r="N94" s="152"/>
      <c r="O94" s="141" t="str">
        <f>IF(COUNTIF(O13:O81,"SZG")=0,"",COUNTIF(O13:O81,"SZG"))</f>
        <v/>
      </c>
      <c r="P94" s="151"/>
      <c r="Q94" s="151"/>
      <c r="R94" s="152"/>
      <c r="S94" s="141">
        <f>IF(COUNTIF(S13:S81,"SZG")=0,"",COUNTIF(S13:S81,"SZG"))</f>
        <v>1</v>
      </c>
      <c r="T94" s="151"/>
      <c r="U94" s="151"/>
      <c r="V94" s="152"/>
      <c r="W94" s="141" t="str">
        <f>IF(COUNTIF(W13:W81,"SZG")=0,"",COUNTIF(W13:W81,"SZG"))</f>
        <v/>
      </c>
      <c r="X94" s="151"/>
      <c r="Y94" s="151"/>
      <c r="Z94" s="152"/>
      <c r="AA94" s="141" t="str">
        <f>IF(COUNTIF(AA13:AA81,"SZG")=0,"",COUNTIF(AA13:AA81,"SZG"))</f>
        <v/>
      </c>
      <c r="AB94" s="140"/>
      <c r="AC94" s="140"/>
      <c r="AD94" s="74"/>
      <c r="AE94" s="142">
        <f t="shared" si="14"/>
        <v>1</v>
      </c>
    </row>
    <row r="95" spans="1:31" ht="16.5" x14ac:dyDescent="0.3">
      <c r="A95" s="241"/>
      <c r="B95" s="60"/>
      <c r="C95" s="292" t="s">
        <v>183</v>
      </c>
      <c r="D95" s="151"/>
      <c r="E95" s="151"/>
      <c r="F95" s="152"/>
      <c r="G95" s="141" t="str">
        <f>IF(COUNTIF(G13:G81,"ZV")=0,"",COUNTIF(G13:G81,"ZV"))</f>
        <v/>
      </c>
      <c r="H95" s="151"/>
      <c r="I95" s="151"/>
      <c r="J95" s="152"/>
      <c r="K95" s="141" t="str">
        <f>IF(COUNTIF(K13:K81,"ZV")=0,"",COUNTIF(K13:K81,"ZV"))</f>
        <v/>
      </c>
      <c r="L95" s="151"/>
      <c r="M95" s="151"/>
      <c r="N95" s="152"/>
      <c r="O95" s="141" t="str">
        <f>IF(COUNTIF(O13:O81,"ZV")=0,"",COUNTIF(O13:O81,"ZV"))</f>
        <v/>
      </c>
      <c r="P95" s="151"/>
      <c r="Q95" s="151"/>
      <c r="R95" s="152"/>
      <c r="S95" s="141" t="str">
        <f>IF(COUNTIF(S13:S81,"ZV")=0,"",COUNTIF(S13:S81,"ZV"))</f>
        <v/>
      </c>
      <c r="T95" s="151"/>
      <c r="U95" s="151"/>
      <c r="V95" s="152"/>
      <c r="W95" s="141" t="str">
        <f>IF(COUNTIF(W13:W81,"ZV")=0,"",COUNTIF(W13:W81,"ZV"))</f>
        <v/>
      </c>
      <c r="X95" s="151"/>
      <c r="Y95" s="151"/>
      <c r="Z95" s="152"/>
      <c r="AA95" s="141">
        <f>IF(COUNTIF(AA13:AA81,"ZV")=0,"",COUNTIF(AA13:AA81,"ZV"))</f>
        <v>3</v>
      </c>
      <c r="AB95" s="140"/>
      <c r="AC95" s="140"/>
      <c r="AD95" s="74"/>
      <c r="AE95" s="142">
        <f t="shared" si="14"/>
        <v>3</v>
      </c>
    </row>
    <row r="96" spans="1:31" ht="17.25" thickBot="1" x14ac:dyDescent="0.35">
      <c r="A96" s="153"/>
      <c r="B96" s="154"/>
      <c r="C96" s="155" t="s">
        <v>23</v>
      </c>
      <c r="D96" s="156"/>
      <c r="E96" s="156"/>
      <c r="F96" s="157"/>
      <c r="G96" s="158">
        <f>IF(SUM(G84:G95)=0,"",SUM(G84:G95))</f>
        <v>7</v>
      </c>
      <c r="H96" s="156"/>
      <c r="I96" s="156"/>
      <c r="J96" s="157"/>
      <c r="K96" s="158">
        <f>IF(SUM(K84:K95)=0,"",SUM(K84:K95))</f>
        <v>11</v>
      </c>
      <c r="L96" s="156"/>
      <c r="M96" s="156"/>
      <c r="N96" s="157"/>
      <c r="O96" s="158">
        <f>IF(SUM(O84:O95)=0,"",SUM(O84:O95))</f>
        <v>8</v>
      </c>
      <c r="P96" s="156"/>
      <c r="Q96" s="156"/>
      <c r="R96" s="157"/>
      <c r="S96" s="158">
        <f>IF(SUM(S84:S95)=0,"",SUM(S84:S95))</f>
        <v>11</v>
      </c>
      <c r="T96" s="156"/>
      <c r="U96" s="156"/>
      <c r="V96" s="157"/>
      <c r="W96" s="158">
        <f>IF(SUM(W84:W95)=0,"",SUM(W84:W95))</f>
        <v>9</v>
      </c>
      <c r="X96" s="156"/>
      <c r="Y96" s="156"/>
      <c r="Z96" s="157"/>
      <c r="AA96" s="158">
        <f>IF(SUM(AA84:AA95)=0,"",SUM(AA84:AA95))</f>
        <v>15</v>
      </c>
      <c r="AB96" s="156"/>
      <c r="AC96" s="156"/>
      <c r="AD96" s="157"/>
      <c r="AE96" s="142">
        <f t="shared" si="14"/>
        <v>61</v>
      </c>
    </row>
    <row r="97" ht="13.5" thickTop="1" x14ac:dyDescent="0.2"/>
  </sheetData>
  <protectedRanges>
    <protectedRange sqref="C83" name="Tartomány4"/>
    <protectedRange sqref="C95:C96" name="Tartomány4_1"/>
    <protectedRange sqref="C56:C68" name="Tartomány1_2_1_1"/>
    <protectedRange sqref="C74" name="Tartomány1_2_1_2_1_1"/>
    <protectedRange sqref="C43" name="Tartomány1_2_1_3_1_2"/>
    <protectedRange sqref="C30:C35" name="Tartomány1_2_1_2_2_2"/>
    <protectedRange sqref="C54" name="Tartomány1_2_1_1_3_2"/>
    <protectedRange sqref="C44" name="Tartomány1_2_1"/>
    <protectedRange sqref="C18" name="Tartomány1_2_1_1_1_1_1"/>
    <protectedRange sqref="C12" name="Tartomány1_2_1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82:S82"/>
    <mergeCell ref="A83:S83"/>
    <mergeCell ref="AD8:AD9"/>
    <mergeCell ref="AE8:AE9"/>
    <mergeCell ref="D71:S71"/>
    <mergeCell ref="T71:AA71"/>
    <mergeCell ref="AB71:AE71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8:S78"/>
    <mergeCell ref="T78:AA78"/>
    <mergeCell ref="AB78:AE78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8"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opLeftCell="G46" zoomScale="84" zoomScaleNormal="84" workbookViewId="0">
      <selection activeCell="U52" sqref="U52"/>
    </sheetView>
  </sheetViews>
  <sheetFormatPr defaultRowHeight="12.75" x14ac:dyDescent="0.2"/>
  <cols>
    <col min="1" max="1" width="14.5" customWidth="1"/>
    <col min="3" max="3" width="43" customWidth="1"/>
    <col min="32" max="32" width="44.6640625" bestFit="1" customWidth="1"/>
    <col min="33" max="33" width="40.164062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399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278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363</v>
      </c>
      <c r="M7" s="1024"/>
      <c r="N7" s="1024"/>
      <c r="O7" s="1025"/>
      <c r="P7" s="1024" t="s">
        <v>3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8" t="s">
        <v>185</v>
      </c>
      <c r="AB8" s="426"/>
      <c r="AC8" s="193"/>
      <c r="AD8" s="1012" t="s">
        <v>9</v>
      </c>
      <c r="AE8" s="1014" t="s">
        <v>152</v>
      </c>
      <c r="AF8" s="983"/>
      <c r="AG8" s="948"/>
    </row>
    <row r="9" spans="1:33" ht="57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9"/>
      <c r="AB9" s="427" t="s">
        <v>212</v>
      </c>
      <c r="AC9" s="161" t="s">
        <v>212</v>
      </c>
      <c r="AD9" s="1013"/>
      <c r="AE9" s="1015"/>
      <c r="AF9" s="983"/>
      <c r="AG9" s="948"/>
    </row>
    <row r="10" spans="1:33" s="8" customFormat="1" ht="15.75" customHeight="1" thickBot="1" x14ac:dyDescent="0.35">
      <c r="A10" s="162"/>
      <c r="B10" s="163"/>
      <c r="C10" s="164" t="s">
        <v>187</v>
      </c>
      <c r="D10" s="639">
        <f>SZAK!D45</f>
        <v>16</v>
      </c>
      <c r="E10" s="639">
        <f>SZAK!E45</f>
        <v>30</v>
      </c>
      <c r="F10" s="639">
        <f>SZAK!F45</f>
        <v>8</v>
      </c>
      <c r="G10" s="640" t="s">
        <v>19</v>
      </c>
      <c r="H10" s="639">
        <f>SZAK!H45</f>
        <v>24</v>
      </c>
      <c r="I10" s="639">
        <f>SZAK!I45</f>
        <v>20</v>
      </c>
      <c r="J10" s="639">
        <f>SZAK!J45</f>
        <v>8</v>
      </c>
      <c r="K10" s="640" t="s">
        <v>19</v>
      </c>
      <c r="L10" s="639">
        <f>SZAK!L45</f>
        <v>28</v>
      </c>
      <c r="M10" s="639">
        <f>SZAK!M45</f>
        <v>16</v>
      </c>
      <c r="N10" s="639">
        <f>SZAK!N45</f>
        <v>9</v>
      </c>
      <c r="O10" s="640" t="s">
        <v>19</v>
      </c>
      <c r="P10" s="639">
        <f>SZAK!P45</f>
        <v>12</v>
      </c>
      <c r="Q10" s="639">
        <f>SZAK!Q45</f>
        <v>32</v>
      </c>
      <c r="R10" s="639">
        <f>SZAK!R45</f>
        <v>9</v>
      </c>
      <c r="S10" s="639" t="s">
        <v>19</v>
      </c>
      <c r="T10" s="639">
        <f>SZAK!T45</f>
        <v>28</v>
      </c>
      <c r="U10" s="639">
        <f>SZAK!U45</f>
        <v>24</v>
      </c>
      <c r="V10" s="639">
        <f>SZAK!V45</f>
        <v>15</v>
      </c>
      <c r="W10" s="639" t="s">
        <v>19</v>
      </c>
      <c r="X10" s="639">
        <f>SZAK!X45</f>
        <v>34</v>
      </c>
      <c r="Y10" s="639">
        <f>SZAK!Y45</f>
        <v>14</v>
      </c>
      <c r="Z10" s="639">
        <f>SZAK!Z45</f>
        <v>16</v>
      </c>
      <c r="AA10" s="640" t="s">
        <v>19</v>
      </c>
      <c r="AB10" s="648">
        <f>SUM(D10,H10,L10,P10,T10,X10)</f>
        <v>142</v>
      </c>
      <c r="AC10" s="642">
        <f>SUM(E10,I10,M10,Q10,U10,Y10)</f>
        <v>136</v>
      </c>
      <c r="AD10" s="642">
        <f>SUM(F10,J10,N10,R10,V10,Z10)</f>
        <v>65</v>
      </c>
      <c r="AE10" s="643">
        <f>SUM(AB10,AC10)</f>
        <v>278</v>
      </c>
      <c r="AF10" s="479"/>
      <c r="AG10" s="479"/>
    </row>
    <row r="11" spans="1:33" ht="17.25" x14ac:dyDescent="0.3">
      <c r="A11" s="909" t="s">
        <v>2</v>
      </c>
      <c r="B11" s="168"/>
      <c r="C11" s="910" t="s">
        <v>188</v>
      </c>
      <c r="D11" s="911"/>
      <c r="E11" s="911"/>
      <c r="F11" s="912"/>
      <c r="G11" s="913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418"/>
      <c r="T11" s="419"/>
      <c r="U11" s="170"/>
      <c r="V11" s="171"/>
      <c r="W11" s="173"/>
      <c r="X11" s="170"/>
      <c r="Y11" s="170"/>
      <c r="Z11" s="171"/>
      <c r="AA11" s="172"/>
      <c r="AB11" s="194"/>
      <c r="AC11" s="194"/>
      <c r="AD11" s="194"/>
      <c r="AE11" s="195"/>
      <c r="AF11" s="484"/>
      <c r="AG11" s="484"/>
    </row>
    <row r="12" spans="1:33" ht="15.75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74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177"/>
      <c r="AB12" s="74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x14ac:dyDescent="0.25">
      <c r="A13" s="28" t="s">
        <v>108</v>
      </c>
      <c r="B13" s="30" t="s">
        <v>117</v>
      </c>
      <c r="C13" s="20" t="s">
        <v>109</v>
      </c>
      <c r="D13" s="68">
        <v>18</v>
      </c>
      <c r="E13" s="68"/>
      <c r="F13" s="70">
        <v>2</v>
      </c>
      <c r="G13" s="177" t="s">
        <v>155</v>
      </c>
      <c r="H13" s="74"/>
      <c r="I13" s="68"/>
      <c r="J13" s="70"/>
      <c r="K13" s="177"/>
      <c r="L13" s="68"/>
      <c r="M13" s="68"/>
      <c r="N13" s="70"/>
      <c r="O13" s="177"/>
      <c r="P13" s="74"/>
      <c r="Q13" s="68"/>
      <c r="R13" s="70"/>
      <c r="S13" s="71"/>
      <c r="T13" s="68"/>
      <c r="U13" s="68"/>
      <c r="V13" s="80"/>
      <c r="W13" s="392"/>
      <c r="X13" s="74"/>
      <c r="Y13" s="68"/>
      <c r="Z13" s="70"/>
      <c r="AA13" s="177"/>
      <c r="AB13" s="74">
        <f>SUM(D13,H13,L13,P13,T13,X13)</f>
        <v>18</v>
      </c>
      <c r="AC13" s="68">
        <f>SUM(E13,I13,M13,Q13,U13,Y13)</f>
        <v>0</v>
      </c>
      <c r="AD13" s="74">
        <f>SUM(F13,J13,N13,R13,V13,Z13)</f>
        <v>2</v>
      </c>
      <c r="AE13" s="75">
        <f>SUM(AB13,AC13)</f>
        <v>18</v>
      </c>
      <c r="AF13" s="474" t="s">
        <v>593</v>
      </c>
      <c r="AG13" s="475" t="s">
        <v>594</v>
      </c>
    </row>
    <row r="14" spans="1:33" ht="15.75" x14ac:dyDescent="0.25">
      <c r="A14" s="28" t="s">
        <v>110</v>
      </c>
      <c r="B14" s="30" t="s">
        <v>117</v>
      </c>
      <c r="C14" s="20" t="s">
        <v>111</v>
      </c>
      <c r="D14" s="68">
        <v>10</v>
      </c>
      <c r="E14" s="68"/>
      <c r="F14" s="70">
        <v>2</v>
      </c>
      <c r="G14" s="177" t="s">
        <v>155</v>
      </c>
      <c r="H14" s="74"/>
      <c r="I14" s="68"/>
      <c r="J14" s="70"/>
      <c r="K14" s="71"/>
      <c r="L14" s="68"/>
      <c r="M14" s="68"/>
      <c r="N14" s="70"/>
      <c r="O14" s="177"/>
      <c r="P14" s="74"/>
      <c r="Q14" s="68"/>
      <c r="R14" s="70"/>
      <c r="S14" s="71"/>
      <c r="T14" s="68"/>
      <c r="U14" s="68"/>
      <c r="V14" s="80"/>
      <c r="W14" s="392"/>
      <c r="X14" s="74"/>
      <c r="Y14" s="68"/>
      <c r="Z14" s="70"/>
      <c r="AA14" s="177"/>
      <c r="AB14" s="74">
        <f t="shared" ref="AB14:AB66" si="3">SUM(D14,H14,L14,P14,T14,X14)</f>
        <v>10</v>
      </c>
      <c r="AC14" s="68">
        <f t="shared" ref="AC14:AC66" si="4">SUM(E14,I14,M14,Q14,U14,Y14)</f>
        <v>0</v>
      </c>
      <c r="AD14" s="74">
        <f t="shared" ref="AD14:AD66" si="5">IF(J14+F14+N14+R14+V14+Z14=0,"",J14+F14+N14+R14+V14+Z14)</f>
        <v>2</v>
      </c>
      <c r="AE14" s="75">
        <f t="shared" ref="AE14:AE66" si="6">SUM(AB14,AC14)</f>
        <v>10</v>
      </c>
      <c r="AF14" s="475" t="s">
        <v>571</v>
      </c>
      <c r="AG14" s="475" t="s">
        <v>595</v>
      </c>
    </row>
    <row r="15" spans="1:33" ht="15.75" x14ac:dyDescent="0.25">
      <c r="A15" s="28" t="s">
        <v>98</v>
      </c>
      <c r="B15" s="30" t="s">
        <v>117</v>
      </c>
      <c r="C15" s="20" t="s">
        <v>99</v>
      </c>
      <c r="D15" s="68"/>
      <c r="E15" s="68">
        <v>16</v>
      </c>
      <c r="F15" s="70">
        <v>2</v>
      </c>
      <c r="G15" s="177" t="s">
        <v>157</v>
      </c>
      <c r="H15" s="74"/>
      <c r="I15" s="68"/>
      <c r="J15" s="70"/>
      <c r="K15" s="71"/>
      <c r="L15" s="68"/>
      <c r="M15" s="68"/>
      <c r="N15" s="70"/>
      <c r="O15" s="177"/>
      <c r="P15" s="74"/>
      <c r="Q15" s="68"/>
      <c r="R15" s="70"/>
      <c r="S15" s="71"/>
      <c r="T15" s="68"/>
      <c r="U15" s="68"/>
      <c r="V15" s="80"/>
      <c r="W15" s="392"/>
      <c r="X15" s="74"/>
      <c r="Y15" s="68"/>
      <c r="Z15" s="70"/>
      <c r="AA15" s="177"/>
      <c r="AB15" s="74">
        <f t="shared" si="3"/>
        <v>0</v>
      </c>
      <c r="AC15" s="68">
        <f t="shared" si="4"/>
        <v>16</v>
      </c>
      <c r="AD15" s="74">
        <f t="shared" si="5"/>
        <v>2</v>
      </c>
      <c r="AE15" s="75">
        <f t="shared" si="6"/>
        <v>16</v>
      </c>
      <c r="AF15" s="474" t="s">
        <v>593</v>
      </c>
      <c r="AG15" s="475" t="s">
        <v>596</v>
      </c>
    </row>
    <row r="16" spans="1:33" ht="15.75" x14ac:dyDescent="0.25">
      <c r="A16" s="28" t="s">
        <v>78</v>
      </c>
      <c r="B16" s="30" t="s">
        <v>117</v>
      </c>
      <c r="C16" s="20" t="s">
        <v>79</v>
      </c>
      <c r="D16" s="68"/>
      <c r="E16" s="68">
        <v>16</v>
      </c>
      <c r="F16" s="70">
        <v>2</v>
      </c>
      <c r="G16" s="177" t="s">
        <v>157</v>
      </c>
      <c r="H16" s="74"/>
      <c r="I16" s="68"/>
      <c r="J16" s="70"/>
      <c r="K16" s="71"/>
      <c r="L16" s="68"/>
      <c r="M16" s="68"/>
      <c r="N16" s="70"/>
      <c r="O16" s="177"/>
      <c r="P16" s="74"/>
      <c r="Q16" s="68"/>
      <c r="R16" s="70"/>
      <c r="S16" s="71"/>
      <c r="T16" s="68"/>
      <c r="U16" s="68"/>
      <c r="V16" s="80"/>
      <c r="W16" s="392"/>
      <c r="X16" s="74"/>
      <c r="Y16" s="68"/>
      <c r="Z16" s="70"/>
      <c r="AA16" s="177"/>
      <c r="AB16" s="74">
        <f t="shared" si="3"/>
        <v>0</v>
      </c>
      <c r="AC16" s="68">
        <f t="shared" si="4"/>
        <v>16</v>
      </c>
      <c r="AD16" s="74">
        <f t="shared" si="5"/>
        <v>2</v>
      </c>
      <c r="AE16" s="75">
        <f t="shared" si="6"/>
        <v>16</v>
      </c>
      <c r="AF16" s="474" t="s">
        <v>552</v>
      </c>
      <c r="AG16" s="475" t="s">
        <v>597</v>
      </c>
    </row>
    <row r="17" spans="1:33" ht="15.75" x14ac:dyDescent="0.25">
      <c r="A17" s="28" t="s">
        <v>189</v>
      </c>
      <c r="B17" s="10" t="s">
        <v>1</v>
      </c>
      <c r="C17" s="20" t="s">
        <v>190</v>
      </c>
      <c r="D17" s="68">
        <v>8</v>
      </c>
      <c r="E17" s="68">
        <v>4</v>
      </c>
      <c r="F17" s="70">
        <v>2</v>
      </c>
      <c r="G17" s="177" t="s">
        <v>155</v>
      </c>
      <c r="H17" s="74"/>
      <c r="I17" s="68"/>
      <c r="J17" s="70"/>
      <c r="K17" s="71"/>
      <c r="L17" s="68"/>
      <c r="M17" s="68"/>
      <c r="N17" s="70"/>
      <c r="O17" s="177"/>
      <c r="P17" s="74"/>
      <c r="Q17" s="68"/>
      <c r="R17" s="70"/>
      <c r="S17" s="71"/>
      <c r="T17" s="68"/>
      <c r="U17" s="68"/>
      <c r="V17" s="80"/>
      <c r="W17" s="392"/>
      <c r="X17" s="74"/>
      <c r="Y17" s="68"/>
      <c r="Z17" s="70"/>
      <c r="AA17" s="177"/>
      <c r="AB17" s="74">
        <f t="shared" si="3"/>
        <v>8</v>
      </c>
      <c r="AC17" s="68">
        <f t="shared" si="4"/>
        <v>4</v>
      </c>
      <c r="AD17" s="74">
        <f t="shared" si="5"/>
        <v>2</v>
      </c>
      <c r="AE17" s="75">
        <f t="shared" si="6"/>
        <v>12</v>
      </c>
      <c r="AF17" s="652" t="s">
        <v>807</v>
      </c>
      <c r="AG17" s="475" t="s">
        <v>594</v>
      </c>
    </row>
    <row r="18" spans="1:33" ht="15.75" x14ac:dyDescent="0.25">
      <c r="A18" s="32" t="s">
        <v>70</v>
      </c>
      <c r="B18" s="362" t="s">
        <v>1</v>
      </c>
      <c r="C18" s="34" t="s">
        <v>71</v>
      </c>
      <c r="D18" s="68" t="s">
        <v>154</v>
      </c>
      <c r="E18" s="68">
        <v>12</v>
      </c>
      <c r="F18" s="70">
        <v>3</v>
      </c>
      <c r="G18" s="177" t="s">
        <v>157</v>
      </c>
      <c r="H18" s="74"/>
      <c r="I18" s="68"/>
      <c r="J18" s="70"/>
      <c r="K18" s="71"/>
      <c r="L18" s="68"/>
      <c r="M18" s="68"/>
      <c r="N18" s="70"/>
      <c r="O18" s="177"/>
      <c r="P18" s="74"/>
      <c r="Q18" s="68"/>
      <c r="R18" s="70"/>
      <c r="S18" s="71"/>
      <c r="T18" s="68"/>
      <c r="U18" s="68"/>
      <c r="V18" s="80"/>
      <c r="W18" s="392"/>
      <c r="X18" s="74"/>
      <c r="Y18" s="68"/>
      <c r="Z18" s="70"/>
      <c r="AA18" s="177"/>
      <c r="AB18" s="74">
        <f t="shared" si="3"/>
        <v>0</v>
      </c>
      <c r="AC18" s="68">
        <f t="shared" si="4"/>
        <v>12</v>
      </c>
      <c r="AD18" s="74">
        <f t="shared" si="5"/>
        <v>3</v>
      </c>
      <c r="AE18" s="75">
        <f t="shared" si="6"/>
        <v>12</v>
      </c>
      <c r="AF18" s="474" t="s">
        <v>682</v>
      </c>
      <c r="AG18" s="475" t="s">
        <v>683</v>
      </c>
    </row>
    <row r="19" spans="1:33" ht="15.75" x14ac:dyDescent="0.25">
      <c r="A19" s="28" t="s">
        <v>126</v>
      </c>
      <c r="B19" s="30" t="s">
        <v>117</v>
      </c>
      <c r="C19" s="20" t="s">
        <v>127</v>
      </c>
      <c r="D19" s="68">
        <v>22</v>
      </c>
      <c r="E19" s="68"/>
      <c r="F19" s="70">
        <v>4</v>
      </c>
      <c r="G19" s="177" t="s">
        <v>155</v>
      </c>
      <c r="H19" s="74"/>
      <c r="I19" s="68"/>
      <c r="J19" s="70"/>
      <c r="K19" s="71"/>
      <c r="L19" s="68"/>
      <c r="M19" s="68"/>
      <c r="N19" s="70"/>
      <c r="O19" s="177"/>
      <c r="P19" s="74"/>
      <c r="Q19" s="68"/>
      <c r="R19" s="70"/>
      <c r="S19" s="71"/>
      <c r="T19" s="68"/>
      <c r="U19" s="68"/>
      <c r="V19" s="80"/>
      <c r="W19" s="392"/>
      <c r="X19" s="74"/>
      <c r="Y19" s="68"/>
      <c r="Z19" s="70"/>
      <c r="AA19" s="177"/>
      <c r="AB19" s="74">
        <f t="shared" si="3"/>
        <v>22</v>
      </c>
      <c r="AC19" s="68">
        <f t="shared" si="4"/>
        <v>0</v>
      </c>
      <c r="AD19" s="74">
        <f t="shared" si="5"/>
        <v>4</v>
      </c>
      <c r="AE19" s="75">
        <f t="shared" si="6"/>
        <v>22</v>
      </c>
      <c r="AF19" s="475" t="s">
        <v>571</v>
      </c>
      <c r="AG19" s="475" t="s">
        <v>595</v>
      </c>
    </row>
    <row r="20" spans="1:33" ht="15.75" x14ac:dyDescent="0.25">
      <c r="A20" s="28" t="s">
        <v>648</v>
      </c>
      <c r="B20" s="30" t="s">
        <v>1</v>
      </c>
      <c r="C20" s="31" t="s">
        <v>167</v>
      </c>
      <c r="D20" s="74"/>
      <c r="E20" s="68"/>
      <c r="F20" s="70"/>
      <c r="G20" s="177"/>
      <c r="H20" s="74"/>
      <c r="I20" s="68"/>
      <c r="J20" s="70"/>
      <c r="K20" s="71"/>
      <c r="L20" s="68"/>
      <c r="M20" s="68"/>
      <c r="N20" s="70"/>
      <c r="O20" s="177"/>
      <c r="P20" s="393"/>
      <c r="Q20" s="298">
        <v>8</v>
      </c>
      <c r="R20" s="70">
        <v>1</v>
      </c>
      <c r="S20" s="71" t="s">
        <v>157</v>
      </c>
      <c r="T20" s="68"/>
      <c r="U20" s="68"/>
      <c r="V20" s="80"/>
      <c r="W20" s="177"/>
      <c r="X20" s="74"/>
      <c r="Y20" s="68"/>
      <c r="Z20" s="80"/>
      <c r="AA20" s="177"/>
      <c r="AB20" s="74">
        <f t="shared" si="3"/>
        <v>0</v>
      </c>
      <c r="AC20" s="68">
        <f t="shared" si="4"/>
        <v>8</v>
      </c>
      <c r="AD20" s="74">
        <f t="shared" si="5"/>
        <v>1</v>
      </c>
      <c r="AE20" s="75">
        <f t="shared" si="6"/>
        <v>8</v>
      </c>
      <c r="AF20" s="474" t="s">
        <v>546</v>
      </c>
      <c r="AG20" s="475" t="s">
        <v>563</v>
      </c>
    </row>
    <row r="21" spans="1:33" ht="15.75" x14ac:dyDescent="0.25">
      <c r="A21" s="28" t="s">
        <v>649</v>
      </c>
      <c r="B21" s="88" t="s">
        <v>1</v>
      </c>
      <c r="C21" s="791" t="s">
        <v>168</v>
      </c>
      <c r="D21" s="94"/>
      <c r="E21" s="90"/>
      <c r="F21" s="89"/>
      <c r="G21" s="394"/>
      <c r="H21" s="94"/>
      <c r="I21" s="90"/>
      <c r="J21" s="89"/>
      <c r="K21" s="91"/>
      <c r="L21" s="90"/>
      <c r="M21" s="90"/>
      <c r="N21" s="89"/>
      <c r="O21" s="394"/>
      <c r="P21" s="94"/>
      <c r="Q21" s="90"/>
      <c r="R21" s="89"/>
      <c r="S21" s="91"/>
      <c r="T21" s="90"/>
      <c r="U21" s="90"/>
      <c r="V21" s="92"/>
      <c r="W21" s="177"/>
      <c r="X21" s="94"/>
      <c r="Y21" s="90">
        <v>8</v>
      </c>
      <c r="Z21" s="92">
        <v>1</v>
      </c>
      <c r="AA21" s="177" t="s">
        <v>157</v>
      </c>
      <c r="AB21" s="74">
        <f t="shared" si="3"/>
        <v>0</v>
      </c>
      <c r="AC21" s="68">
        <f t="shared" si="4"/>
        <v>8</v>
      </c>
      <c r="AD21" s="74">
        <f t="shared" si="5"/>
        <v>1</v>
      </c>
      <c r="AE21" s="75">
        <f t="shared" si="6"/>
        <v>8</v>
      </c>
      <c r="AF21" s="474" t="s">
        <v>546</v>
      </c>
      <c r="AG21" s="475" t="s">
        <v>547</v>
      </c>
    </row>
    <row r="22" spans="1:33" ht="15.75" x14ac:dyDescent="0.25">
      <c r="A22" s="28" t="s">
        <v>650</v>
      </c>
      <c r="B22" s="88" t="s">
        <v>1</v>
      </c>
      <c r="C22" s="791" t="s">
        <v>722</v>
      </c>
      <c r="D22" s="94"/>
      <c r="E22" s="90"/>
      <c r="F22" s="89"/>
      <c r="G22" s="394"/>
      <c r="H22" s="94"/>
      <c r="I22" s="90"/>
      <c r="J22" s="89"/>
      <c r="K22" s="91"/>
      <c r="L22" s="90"/>
      <c r="M22" s="90"/>
      <c r="N22" s="89"/>
      <c r="O22" s="394"/>
      <c r="P22" s="94"/>
      <c r="Q22" s="90"/>
      <c r="R22" s="89"/>
      <c r="S22" s="91"/>
      <c r="T22" s="90"/>
      <c r="U22" s="90"/>
      <c r="V22" s="92"/>
      <c r="W22" s="398"/>
      <c r="X22" s="94"/>
      <c r="Y22" s="90">
        <v>8</v>
      </c>
      <c r="Z22" s="89">
        <v>1</v>
      </c>
      <c r="AA22" s="177" t="s">
        <v>157</v>
      </c>
      <c r="AB22" s="74">
        <f t="shared" si="3"/>
        <v>0</v>
      </c>
      <c r="AC22" s="68">
        <f t="shared" si="4"/>
        <v>8</v>
      </c>
      <c r="AD22" s="74">
        <f t="shared" si="5"/>
        <v>1</v>
      </c>
      <c r="AE22" s="75">
        <f t="shared" si="6"/>
        <v>8</v>
      </c>
      <c r="AF22" s="474" t="s">
        <v>546</v>
      </c>
      <c r="AG22" s="475" t="s">
        <v>645</v>
      </c>
    </row>
    <row r="23" spans="1:33" ht="15.75" x14ac:dyDescent="0.25">
      <c r="A23" s="28" t="s">
        <v>29</v>
      </c>
      <c r="B23" s="30" t="s">
        <v>1</v>
      </c>
      <c r="C23" s="20" t="s">
        <v>30</v>
      </c>
      <c r="D23" s="68"/>
      <c r="E23" s="68"/>
      <c r="F23" s="70"/>
      <c r="G23" s="177"/>
      <c r="H23" s="74">
        <v>16</v>
      </c>
      <c r="I23" s="68"/>
      <c r="J23" s="70">
        <v>3</v>
      </c>
      <c r="K23" s="71" t="s">
        <v>191</v>
      </c>
      <c r="L23" s="68"/>
      <c r="M23" s="68"/>
      <c r="N23" s="70"/>
      <c r="O23" s="177"/>
      <c r="P23" s="74"/>
      <c r="Q23" s="68"/>
      <c r="R23" s="70"/>
      <c r="S23" s="71"/>
      <c r="T23" s="68"/>
      <c r="U23" s="68"/>
      <c r="V23" s="80"/>
      <c r="W23" s="392"/>
      <c r="X23" s="74"/>
      <c r="Y23" s="68"/>
      <c r="Z23" s="70"/>
      <c r="AA23" s="177"/>
      <c r="AB23" s="74">
        <f t="shared" si="3"/>
        <v>16</v>
      </c>
      <c r="AC23" s="68">
        <f t="shared" si="4"/>
        <v>0</v>
      </c>
      <c r="AD23" s="74">
        <f t="shared" si="5"/>
        <v>3</v>
      </c>
      <c r="AE23" s="75">
        <f t="shared" si="6"/>
        <v>16</v>
      </c>
      <c r="AF23" s="474" t="s">
        <v>577</v>
      </c>
      <c r="AG23" s="475" t="s">
        <v>598</v>
      </c>
    </row>
    <row r="24" spans="1:33" ht="15.75" x14ac:dyDescent="0.25">
      <c r="A24" s="28" t="s">
        <v>27</v>
      </c>
      <c r="B24" s="30" t="s">
        <v>1</v>
      </c>
      <c r="C24" s="20" t="s">
        <v>28</v>
      </c>
      <c r="D24" s="68"/>
      <c r="E24" s="68"/>
      <c r="F24" s="70"/>
      <c r="G24" s="177"/>
      <c r="H24" s="74"/>
      <c r="I24" s="68"/>
      <c r="J24" s="70"/>
      <c r="K24" s="71"/>
      <c r="L24" s="68">
        <v>14</v>
      </c>
      <c r="M24" s="68"/>
      <c r="N24" s="70">
        <v>3</v>
      </c>
      <c r="O24" s="177" t="s">
        <v>191</v>
      </c>
      <c r="P24" s="74"/>
      <c r="Q24" s="68"/>
      <c r="R24" s="70"/>
      <c r="S24" s="71"/>
      <c r="T24" s="68"/>
      <c r="U24" s="68"/>
      <c r="V24" s="80"/>
      <c r="W24" s="392"/>
      <c r="X24" s="74"/>
      <c r="Y24" s="68"/>
      <c r="Z24" s="70"/>
      <c r="AA24" s="177"/>
      <c r="AB24" s="74">
        <f t="shared" si="3"/>
        <v>14</v>
      </c>
      <c r="AC24" s="68">
        <f t="shared" si="4"/>
        <v>0</v>
      </c>
      <c r="AD24" s="74">
        <f t="shared" si="5"/>
        <v>3</v>
      </c>
      <c r="AE24" s="75">
        <f t="shared" si="6"/>
        <v>14</v>
      </c>
      <c r="AF24" s="474" t="s">
        <v>577</v>
      </c>
      <c r="AG24" s="475" t="s">
        <v>598</v>
      </c>
    </row>
    <row r="25" spans="1:33" ht="15.75" x14ac:dyDescent="0.25">
      <c r="A25" s="28" t="s">
        <v>31</v>
      </c>
      <c r="B25" s="30" t="s">
        <v>1</v>
      </c>
      <c r="C25" s="20" t="s">
        <v>32</v>
      </c>
      <c r="D25" s="68"/>
      <c r="E25" s="68"/>
      <c r="F25" s="70"/>
      <c r="G25" s="177"/>
      <c r="H25" s="74"/>
      <c r="I25" s="68"/>
      <c r="J25" s="70"/>
      <c r="K25" s="71"/>
      <c r="L25" s="68"/>
      <c r="M25" s="68"/>
      <c r="N25" s="70"/>
      <c r="O25" s="177"/>
      <c r="P25" s="74">
        <v>16</v>
      </c>
      <c r="Q25" s="68"/>
      <c r="R25" s="70">
        <v>3</v>
      </c>
      <c r="S25" s="71" t="s">
        <v>191</v>
      </c>
      <c r="T25" s="68"/>
      <c r="U25" s="68"/>
      <c r="V25" s="80"/>
      <c r="W25" s="392"/>
      <c r="X25" s="74"/>
      <c r="Y25" s="68"/>
      <c r="Z25" s="70"/>
      <c r="AA25" s="177"/>
      <c r="AB25" s="74">
        <f t="shared" si="3"/>
        <v>16</v>
      </c>
      <c r="AC25" s="68">
        <f t="shared" si="4"/>
        <v>0</v>
      </c>
      <c r="AD25" s="74">
        <f t="shared" si="5"/>
        <v>3</v>
      </c>
      <c r="AE25" s="75">
        <f t="shared" si="6"/>
        <v>16</v>
      </c>
      <c r="AF25" s="474" t="s">
        <v>577</v>
      </c>
      <c r="AG25" s="475" t="s">
        <v>598</v>
      </c>
    </row>
    <row r="26" spans="1:33" ht="15.75" x14ac:dyDescent="0.25">
      <c r="A26" s="28" t="s">
        <v>33</v>
      </c>
      <c r="B26" s="30" t="s">
        <v>1</v>
      </c>
      <c r="C26" s="20" t="s">
        <v>34</v>
      </c>
      <c r="D26" s="68"/>
      <c r="E26" s="68"/>
      <c r="F26" s="70"/>
      <c r="G26" s="177"/>
      <c r="H26" s="74"/>
      <c r="I26" s="68"/>
      <c r="J26" s="70"/>
      <c r="K26" s="71"/>
      <c r="L26" s="68"/>
      <c r="M26" s="68"/>
      <c r="N26" s="70"/>
      <c r="O26" s="177"/>
      <c r="P26" s="74"/>
      <c r="Q26" s="68"/>
      <c r="R26" s="70"/>
      <c r="S26" s="71"/>
      <c r="T26" s="68">
        <v>16</v>
      </c>
      <c r="U26" s="68"/>
      <c r="V26" s="80">
        <v>3</v>
      </c>
      <c r="W26" s="392" t="s">
        <v>191</v>
      </c>
      <c r="X26" s="74"/>
      <c r="Y26" s="68"/>
      <c r="Z26" s="70"/>
      <c r="AA26" s="177"/>
      <c r="AB26" s="74">
        <f t="shared" si="3"/>
        <v>16</v>
      </c>
      <c r="AC26" s="68">
        <f t="shared" si="4"/>
        <v>0</v>
      </c>
      <c r="AD26" s="74">
        <f t="shared" si="5"/>
        <v>3</v>
      </c>
      <c r="AE26" s="75">
        <f t="shared" si="6"/>
        <v>16</v>
      </c>
      <c r="AF26" s="474" t="s">
        <v>577</v>
      </c>
      <c r="AG26" s="475" t="s">
        <v>598</v>
      </c>
    </row>
    <row r="27" spans="1:33" ht="15.75" x14ac:dyDescent="0.25">
      <c r="A27" s="28" t="s">
        <v>35</v>
      </c>
      <c r="B27" s="30" t="s">
        <v>1</v>
      </c>
      <c r="C27" s="20" t="s">
        <v>36</v>
      </c>
      <c r="D27" s="68"/>
      <c r="E27" s="68"/>
      <c r="F27" s="70"/>
      <c r="G27" s="177"/>
      <c r="H27" s="74"/>
      <c r="I27" s="68"/>
      <c r="J27" s="70"/>
      <c r="K27" s="71"/>
      <c r="L27" s="68"/>
      <c r="M27" s="68"/>
      <c r="N27" s="70"/>
      <c r="O27" s="177"/>
      <c r="P27" s="74"/>
      <c r="Q27" s="68"/>
      <c r="R27" s="70"/>
      <c r="S27" s="71"/>
      <c r="T27" s="68"/>
      <c r="U27" s="68"/>
      <c r="V27" s="80"/>
      <c r="W27" s="392"/>
      <c r="X27" s="74">
        <v>10</v>
      </c>
      <c r="Y27" s="68"/>
      <c r="Z27" s="70">
        <v>1</v>
      </c>
      <c r="AA27" s="177" t="s">
        <v>192</v>
      </c>
      <c r="AB27" s="74">
        <f t="shared" si="3"/>
        <v>10</v>
      </c>
      <c r="AC27" s="68">
        <f t="shared" si="4"/>
        <v>0</v>
      </c>
      <c r="AD27" s="74">
        <f t="shared" si="5"/>
        <v>1</v>
      </c>
      <c r="AE27" s="75">
        <f t="shared" si="6"/>
        <v>10</v>
      </c>
      <c r="AF27" s="474" t="s">
        <v>577</v>
      </c>
      <c r="AG27" s="475" t="s">
        <v>701</v>
      </c>
    </row>
    <row r="28" spans="1:33" ht="15.75" x14ac:dyDescent="0.25">
      <c r="A28" s="28" t="s">
        <v>39</v>
      </c>
      <c r="B28" s="30" t="s">
        <v>1</v>
      </c>
      <c r="C28" s="20" t="s">
        <v>40</v>
      </c>
      <c r="D28" s="68"/>
      <c r="E28" s="68"/>
      <c r="F28" s="70"/>
      <c r="G28" s="177"/>
      <c r="H28" s="74"/>
      <c r="I28" s="68"/>
      <c r="J28" s="70"/>
      <c r="K28" s="71"/>
      <c r="L28" s="68">
        <v>16</v>
      </c>
      <c r="M28" s="68"/>
      <c r="N28" s="70">
        <v>3</v>
      </c>
      <c r="O28" s="177" t="s">
        <v>1</v>
      </c>
      <c r="P28" s="74"/>
      <c r="Q28" s="68"/>
      <c r="R28" s="70"/>
      <c r="S28" s="71"/>
      <c r="T28" s="68"/>
      <c r="U28" s="68"/>
      <c r="V28" s="80"/>
      <c r="W28" s="392"/>
      <c r="X28" s="74"/>
      <c r="Y28" s="68"/>
      <c r="Z28" s="70"/>
      <c r="AA28" s="177"/>
      <c r="AB28" s="74">
        <f t="shared" si="3"/>
        <v>16</v>
      </c>
      <c r="AC28" s="68">
        <f t="shared" si="4"/>
        <v>0</v>
      </c>
      <c r="AD28" s="74">
        <f t="shared" si="5"/>
        <v>3</v>
      </c>
      <c r="AE28" s="75">
        <f t="shared" si="6"/>
        <v>16</v>
      </c>
      <c r="AF28" s="474" t="s">
        <v>566</v>
      </c>
      <c r="AG28" s="475" t="s">
        <v>567</v>
      </c>
    </row>
    <row r="29" spans="1:33" ht="15.75" x14ac:dyDescent="0.25">
      <c r="A29" s="28" t="s">
        <v>37</v>
      </c>
      <c r="B29" s="30" t="s">
        <v>1</v>
      </c>
      <c r="C29" s="20" t="s">
        <v>38</v>
      </c>
      <c r="D29" s="68"/>
      <c r="E29" s="68"/>
      <c r="F29" s="70"/>
      <c r="G29" s="177"/>
      <c r="H29" s="74"/>
      <c r="I29" s="68"/>
      <c r="J29" s="70"/>
      <c r="K29" s="71"/>
      <c r="L29" s="68"/>
      <c r="M29" s="68"/>
      <c r="N29" s="70"/>
      <c r="O29" s="177"/>
      <c r="P29" s="74">
        <v>12</v>
      </c>
      <c r="Q29" s="68"/>
      <c r="R29" s="70">
        <v>3</v>
      </c>
      <c r="S29" s="71" t="s">
        <v>193</v>
      </c>
      <c r="T29" s="68"/>
      <c r="U29" s="68"/>
      <c r="V29" s="80"/>
      <c r="W29" s="392"/>
      <c r="X29" s="74"/>
      <c r="Y29" s="68"/>
      <c r="Z29" s="70"/>
      <c r="AA29" s="177"/>
      <c r="AB29" s="74">
        <f t="shared" si="3"/>
        <v>12</v>
      </c>
      <c r="AC29" s="68">
        <f t="shared" si="4"/>
        <v>0</v>
      </c>
      <c r="AD29" s="74">
        <f t="shared" si="5"/>
        <v>3</v>
      </c>
      <c r="AE29" s="75">
        <f t="shared" si="6"/>
        <v>12</v>
      </c>
      <c r="AF29" s="474" t="s">
        <v>566</v>
      </c>
      <c r="AG29" s="475" t="s">
        <v>567</v>
      </c>
    </row>
    <row r="30" spans="1:33" ht="15.75" x14ac:dyDescent="0.25">
      <c r="A30" s="889" t="s">
        <v>194</v>
      </c>
      <c r="B30" s="30" t="s">
        <v>1</v>
      </c>
      <c r="C30" s="898" t="s">
        <v>46</v>
      </c>
      <c r="D30" s="68"/>
      <c r="E30" s="68"/>
      <c r="F30" s="70"/>
      <c r="G30" s="177"/>
      <c r="H30" s="74">
        <v>20</v>
      </c>
      <c r="I30" s="68"/>
      <c r="J30" s="70">
        <v>4</v>
      </c>
      <c r="K30" s="71" t="s">
        <v>191</v>
      </c>
      <c r="L30" s="68"/>
      <c r="M30" s="68"/>
      <c r="N30" s="70"/>
      <c r="O30" s="177"/>
      <c r="P30" s="74"/>
      <c r="Q30" s="68"/>
      <c r="R30" s="70"/>
      <c r="S30" s="71"/>
      <c r="T30" s="68"/>
      <c r="U30" s="68"/>
      <c r="V30" s="80"/>
      <c r="W30" s="392"/>
      <c r="X30" s="74"/>
      <c r="Y30" s="68"/>
      <c r="Z30" s="70"/>
      <c r="AA30" s="177"/>
      <c r="AB30" s="74">
        <f t="shared" si="3"/>
        <v>20</v>
      </c>
      <c r="AC30" s="68">
        <f t="shared" si="4"/>
        <v>0</v>
      </c>
      <c r="AD30" s="74">
        <f t="shared" si="5"/>
        <v>4</v>
      </c>
      <c r="AE30" s="75">
        <f t="shared" si="6"/>
        <v>20</v>
      </c>
      <c r="AF30" s="474" t="s">
        <v>855</v>
      </c>
      <c r="AG30" s="748" t="s">
        <v>1059</v>
      </c>
    </row>
    <row r="31" spans="1:33" ht="15.75" x14ac:dyDescent="0.25">
      <c r="A31" s="889" t="s">
        <v>195</v>
      </c>
      <c r="B31" s="30" t="s">
        <v>1</v>
      </c>
      <c r="C31" s="898" t="s">
        <v>45</v>
      </c>
      <c r="D31" s="68"/>
      <c r="E31" s="68"/>
      <c r="F31" s="70"/>
      <c r="G31" s="177"/>
      <c r="H31" s="74"/>
      <c r="I31" s="68"/>
      <c r="J31" s="70"/>
      <c r="K31" s="71"/>
      <c r="L31" s="68">
        <v>16</v>
      </c>
      <c r="M31" s="68"/>
      <c r="N31" s="70">
        <v>4</v>
      </c>
      <c r="O31" s="177" t="s">
        <v>191</v>
      </c>
      <c r="P31" s="74"/>
      <c r="Q31" s="68"/>
      <c r="R31" s="70"/>
      <c r="S31" s="71"/>
      <c r="T31" s="68"/>
      <c r="U31" s="68"/>
      <c r="V31" s="80"/>
      <c r="W31" s="392"/>
      <c r="X31" s="74"/>
      <c r="Y31" s="68"/>
      <c r="Z31" s="70"/>
      <c r="AA31" s="177"/>
      <c r="AB31" s="74">
        <f t="shared" si="3"/>
        <v>16</v>
      </c>
      <c r="AC31" s="68">
        <f t="shared" si="4"/>
        <v>0</v>
      </c>
      <c r="AD31" s="74">
        <f t="shared" si="5"/>
        <v>4</v>
      </c>
      <c r="AE31" s="75">
        <f t="shared" si="6"/>
        <v>16</v>
      </c>
      <c r="AF31" s="474" t="s">
        <v>855</v>
      </c>
      <c r="AG31" s="748" t="s">
        <v>1059</v>
      </c>
    </row>
    <row r="32" spans="1:33" ht="15.75" x14ac:dyDescent="0.25">
      <c r="A32" s="32" t="s">
        <v>47</v>
      </c>
      <c r="B32" s="30" t="s">
        <v>1</v>
      </c>
      <c r="C32" s="33" t="s">
        <v>48</v>
      </c>
      <c r="D32" s="68"/>
      <c r="E32" s="68"/>
      <c r="F32" s="70"/>
      <c r="G32" s="177"/>
      <c r="H32" s="74"/>
      <c r="I32" s="68"/>
      <c r="J32" s="70"/>
      <c r="K32" s="71"/>
      <c r="L32" s="68">
        <v>16</v>
      </c>
      <c r="M32" s="68"/>
      <c r="N32" s="70">
        <v>3</v>
      </c>
      <c r="O32" s="177" t="s">
        <v>191</v>
      </c>
      <c r="P32" s="74"/>
      <c r="Q32" s="68"/>
      <c r="R32" s="70"/>
      <c r="S32" s="71"/>
      <c r="T32" s="68"/>
      <c r="U32" s="68"/>
      <c r="V32" s="80"/>
      <c r="W32" s="392"/>
      <c r="X32" s="74"/>
      <c r="Y32" s="68"/>
      <c r="Z32" s="70"/>
      <c r="AA32" s="177"/>
      <c r="AB32" s="74">
        <f t="shared" si="3"/>
        <v>16</v>
      </c>
      <c r="AC32" s="68">
        <f t="shared" si="4"/>
        <v>0</v>
      </c>
      <c r="AD32" s="74">
        <f t="shared" si="5"/>
        <v>3</v>
      </c>
      <c r="AE32" s="75">
        <f t="shared" si="6"/>
        <v>16</v>
      </c>
      <c r="AF32" s="474" t="s">
        <v>1060</v>
      </c>
      <c r="AG32" s="475" t="s">
        <v>696</v>
      </c>
    </row>
    <row r="33" spans="1:33" ht="15.75" x14ac:dyDescent="0.25">
      <c r="A33" s="32" t="s">
        <v>49</v>
      </c>
      <c r="B33" s="30" t="s">
        <v>1</v>
      </c>
      <c r="C33" s="33" t="s">
        <v>50</v>
      </c>
      <c r="D33" s="68"/>
      <c r="E33" s="68"/>
      <c r="F33" s="70"/>
      <c r="G33" s="177"/>
      <c r="H33" s="74"/>
      <c r="I33" s="68"/>
      <c r="J33" s="70"/>
      <c r="K33" s="71"/>
      <c r="L33" s="68"/>
      <c r="M33" s="68"/>
      <c r="N33" s="70"/>
      <c r="O33" s="177"/>
      <c r="P33" s="74">
        <v>16</v>
      </c>
      <c r="Q33" s="68"/>
      <c r="R33" s="70">
        <v>3</v>
      </c>
      <c r="S33" s="71" t="s">
        <v>191</v>
      </c>
      <c r="T33" s="68"/>
      <c r="U33" s="68"/>
      <c r="V33" s="80"/>
      <c r="W33" s="392"/>
      <c r="X33" s="74"/>
      <c r="Y33" s="68"/>
      <c r="Z33" s="70"/>
      <c r="AA33" s="177"/>
      <c r="AB33" s="74">
        <f t="shared" si="3"/>
        <v>16</v>
      </c>
      <c r="AC33" s="68">
        <f t="shared" si="4"/>
        <v>0</v>
      </c>
      <c r="AD33" s="74">
        <f t="shared" si="5"/>
        <v>3</v>
      </c>
      <c r="AE33" s="75">
        <f t="shared" si="6"/>
        <v>16</v>
      </c>
      <c r="AF33" s="474" t="s">
        <v>1060</v>
      </c>
      <c r="AG33" s="475" t="s">
        <v>708</v>
      </c>
    </row>
    <row r="34" spans="1:33" ht="15.75" x14ac:dyDescent="0.25">
      <c r="A34" s="32" t="s">
        <v>52</v>
      </c>
      <c r="B34" s="30" t="s">
        <v>1</v>
      </c>
      <c r="C34" s="33" t="s">
        <v>53</v>
      </c>
      <c r="D34" s="68"/>
      <c r="E34" s="68"/>
      <c r="F34" s="70"/>
      <c r="G34" s="177"/>
      <c r="H34" s="74"/>
      <c r="I34" s="68"/>
      <c r="J34" s="70"/>
      <c r="K34" s="71"/>
      <c r="L34" s="68"/>
      <c r="M34" s="68"/>
      <c r="N34" s="70"/>
      <c r="O34" s="177"/>
      <c r="P34" s="74"/>
      <c r="Q34" s="68"/>
      <c r="R34" s="70"/>
      <c r="S34" s="71"/>
      <c r="T34" s="68">
        <v>16</v>
      </c>
      <c r="U34" s="68"/>
      <c r="V34" s="80">
        <v>4</v>
      </c>
      <c r="W34" s="392" t="s">
        <v>191</v>
      </c>
      <c r="X34" s="74"/>
      <c r="Y34" s="68"/>
      <c r="Z34" s="70"/>
      <c r="AA34" s="177"/>
      <c r="AB34" s="74">
        <f t="shared" si="3"/>
        <v>16</v>
      </c>
      <c r="AC34" s="68">
        <f t="shared" si="4"/>
        <v>0</v>
      </c>
      <c r="AD34" s="74">
        <f t="shared" si="5"/>
        <v>4</v>
      </c>
      <c r="AE34" s="75">
        <f t="shared" si="6"/>
        <v>16</v>
      </c>
      <c r="AF34" s="474" t="s">
        <v>855</v>
      </c>
      <c r="AG34" s="475" t="s">
        <v>849</v>
      </c>
    </row>
    <row r="35" spans="1:33" ht="15.75" x14ac:dyDescent="0.25">
      <c r="A35" s="889" t="s">
        <v>54</v>
      </c>
      <c r="B35" s="30" t="s">
        <v>1</v>
      </c>
      <c r="C35" s="898" t="s">
        <v>55</v>
      </c>
      <c r="D35" s="68"/>
      <c r="E35" s="68"/>
      <c r="F35" s="70"/>
      <c r="G35" s="177"/>
      <c r="H35" s="74"/>
      <c r="I35" s="68"/>
      <c r="J35" s="70"/>
      <c r="K35" s="71"/>
      <c r="L35" s="68"/>
      <c r="M35" s="68"/>
      <c r="N35" s="70"/>
      <c r="O35" s="177"/>
      <c r="P35" s="74"/>
      <c r="Q35" s="68"/>
      <c r="R35" s="70"/>
      <c r="S35" s="71"/>
      <c r="T35" s="68"/>
      <c r="U35" s="68"/>
      <c r="V35" s="80"/>
      <c r="W35" s="392"/>
      <c r="X35" s="74">
        <v>16</v>
      </c>
      <c r="Y35" s="68"/>
      <c r="Z35" s="70">
        <v>3</v>
      </c>
      <c r="AA35" s="177" t="s">
        <v>191</v>
      </c>
      <c r="AB35" s="74">
        <f t="shared" si="3"/>
        <v>16</v>
      </c>
      <c r="AC35" s="68">
        <f t="shared" si="4"/>
        <v>0</v>
      </c>
      <c r="AD35" s="74">
        <f t="shared" si="5"/>
        <v>3</v>
      </c>
      <c r="AE35" s="75">
        <f t="shared" si="6"/>
        <v>16</v>
      </c>
      <c r="AF35" s="474" t="s">
        <v>855</v>
      </c>
      <c r="AG35" s="748" t="s">
        <v>849</v>
      </c>
    </row>
    <row r="36" spans="1:33" ht="15.75" x14ac:dyDescent="0.25">
      <c r="A36" s="32" t="s">
        <v>56</v>
      </c>
      <c r="B36" s="30" t="s">
        <v>1</v>
      </c>
      <c r="C36" s="20" t="s">
        <v>114</v>
      </c>
      <c r="D36" s="68"/>
      <c r="E36" s="68"/>
      <c r="F36" s="70"/>
      <c r="G36" s="177"/>
      <c r="H36" s="74"/>
      <c r="I36" s="68"/>
      <c r="J36" s="70"/>
      <c r="K36" s="71"/>
      <c r="L36" s="68"/>
      <c r="M36" s="68"/>
      <c r="N36" s="70"/>
      <c r="O36" s="177"/>
      <c r="P36" s="74">
        <v>8</v>
      </c>
      <c r="Q36" s="68"/>
      <c r="R36" s="70">
        <v>2</v>
      </c>
      <c r="S36" s="71" t="s">
        <v>1</v>
      </c>
      <c r="T36" s="68"/>
      <c r="U36" s="68"/>
      <c r="V36" s="80"/>
      <c r="W36" s="392"/>
      <c r="X36" s="74"/>
      <c r="Y36" s="68"/>
      <c r="Z36" s="70"/>
      <c r="AA36" s="177"/>
      <c r="AB36" s="74">
        <f t="shared" si="3"/>
        <v>8</v>
      </c>
      <c r="AC36" s="68">
        <f t="shared" si="4"/>
        <v>0</v>
      </c>
      <c r="AD36" s="74">
        <f t="shared" si="5"/>
        <v>2</v>
      </c>
      <c r="AE36" s="75">
        <f t="shared" si="6"/>
        <v>8</v>
      </c>
      <c r="AF36" s="652" t="s">
        <v>807</v>
      </c>
      <c r="AG36" s="475" t="s">
        <v>840</v>
      </c>
    </row>
    <row r="37" spans="1:33" ht="15.75" x14ac:dyDescent="0.25">
      <c r="A37" s="32" t="s">
        <v>57</v>
      </c>
      <c r="B37" s="30" t="s">
        <v>1</v>
      </c>
      <c r="C37" s="20" t="s">
        <v>58</v>
      </c>
      <c r="D37" s="68"/>
      <c r="E37" s="68"/>
      <c r="F37" s="70"/>
      <c r="G37" s="177"/>
      <c r="H37" s="74"/>
      <c r="I37" s="68"/>
      <c r="J37" s="70"/>
      <c r="K37" s="71"/>
      <c r="L37" s="68"/>
      <c r="M37" s="68"/>
      <c r="N37" s="70"/>
      <c r="O37" s="177"/>
      <c r="P37" s="74"/>
      <c r="Q37" s="68"/>
      <c r="R37" s="70"/>
      <c r="S37" s="71"/>
      <c r="T37" s="68">
        <v>8</v>
      </c>
      <c r="U37" s="68"/>
      <c r="V37" s="80">
        <v>2</v>
      </c>
      <c r="W37" s="392" t="s">
        <v>1</v>
      </c>
      <c r="X37" s="74"/>
      <c r="Y37" s="68"/>
      <c r="Z37" s="70"/>
      <c r="AA37" s="177"/>
      <c r="AB37" s="74">
        <f t="shared" si="3"/>
        <v>8</v>
      </c>
      <c r="AC37" s="68">
        <f t="shared" si="4"/>
        <v>0</v>
      </c>
      <c r="AD37" s="74">
        <f t="shared" si="5"/>
        <v>2</v>
      </c>
      <c r="AE37" s="75">
        <f t="shared" si="6"/>
        <v>8</v>
      </c>
      <c r="AF37" s="652" t="s">
        <v>807</v>
      </c>
      <c r="AG37" s="475" t="s">
        <v>840</v>
      </c>
    </row>
    <row r="38" spans="1:33" ht="15.75" x14ac:dyDescent="0.25">
      <c r="A38" s="32" t="s">
        <v>96</v>
      </c>
      <c r="B38" s="30" t="s">
        <v>117</v>
      </c>
      <c r="C38" s="34" t="s">
        <v>128</v>
      </c>
      <c r="D38" s="68"/>
      <c r="E38" s="68"/>
      <c r="F38" s="70"/>
      <c r="G38" s="177"/>
      <c r="H38" s="74"/>
      <c r="I38" s="68">
        <v>8</v>
      </c>
      <c r="J38" s="70">
        <v>1</v>
      </c>
      <c r="K38" s="71" t="s">
        <v>157</v>
      </c>
      <c r="L38" s="68"/>
      <c r="M38" s="68"/>
      <c r="N38" s="70"/>
      <c r="O38" s="177"/>
      <c r="P38" s="74"/>
      <c r="Q38" s="68"/>
      <c r="R38" s="70"/>
      <c r="S38" s="71"/>
      <c r="T38" s="68"/>
      <c r="U38" s="68"/>
      <c r="V38" s="80"/>
      <c r="W38" s="392"/>
      <c r="X38" s="74"/>
      <c r="Y38" s="68"/>
      <c r="Z38" s="70"/>
      <c r="AA38" s="177"/>
      <c r="AB38" s="74">
        <f t="shared" si="3"/>
        <v>0</v>
      </c>
      <c r="AC38" s="68">
        <f t="shared" si="4"/>
        <v>8</v>
      </c>
      <c r="AD38" s="74">
        <f t="shared" si="5"/>
        <v>1</v>
      </c>
      <c r="AE38" s="75">
        <f t="shared" si="6"/>
        <v>8</v>
      </c>
      <c r="AF38" s="474" t="s">
        <v>548</v>
      </c>
      <c r="AG38" s="475" t="s">
        <v>591</v>
      </c>
    </row>
    <row r="39" spans="1:33" ht="15.75" x14ac:dyDescent="0.25">
      <c r="A39" s="32" t="s">
        <v>100</v>
      </c>
      <c r="B39" s="30" t="s">
        <v>117</v>
      </c>
      <c r="C39" s="34" t="s">
        <v>129</v>
      </c>
      <c r="D39" s="68"/>
      <c r="E39" s="68"/>
      <c r="F39" s="70"/>
      <c r="G39" s="177"/>
      <c r="H39" s="74"/>
      <c r="I39" s="68"/>
      <c r="J39" s="70"/>
      <c r="K39" s="71"/>
      <c r="L39" s="68"/>
      <c r="M39" s="68">
        <v>8</v>
      </c>
      <c r="N39" s="70">
        <v>1</v>
      </c>
      <c r="O39" s="177" t="s">
        <v>157</v>
      </c>
      <c r="P39" s="74"/>
      <c r="Q39" s="68"/>
      <c r="R39" s="70"/>
      <c r="S39" s="71"/>
      <c r="T39" s="68"/>
      <c r="U39" s="68"/>
      <c r="V39" s="80"/>
      <c r="W39" s="392"/>
      <c r="X39" s="74"/>
      <c r="Y39" s="68"/>
      <c r="Z39" s="70"/>
      <c r="AA39" s="177"/>
      <c r="AB39" s="74">
        <f t="shared" si="3"/>
        <v>0</v>
      </c>
      <c r="AC39" s="68">
        <f t="shared" si="4"/>
        <v>8</v>
      </c>
      <c r="AD39" s="74">
        <f t="shared" si="5"/>
        <v>1</v>
      </c>
      <c r="AE39" s="75">
        <f t="shared" si="6"/>
        <v>8</v>
      </c>
      <c r="AF39" s="474" t="s">
        <v>548</v>
      </c>
      <c r="AG39" s="475" t="s">
        <v>591</v>
      </c>
    </row>
    <row r="40" spans="1:33" ht="15.75" x14ac:dyDescent="0.25">
      <c r="A40" s="32" t="s">
        <v>102</v>
      </c>
      <c r="B40" s="30" t="s">
        <v>117</v>
      </c>
      <c r="C40" s="34" t="s">
        <v>130</v>
      </c>
      <c r="D40" s="68"/>
      <c r="E40" s="68"/>
      <c r="F40" s="70"/>
      <c r="G40" s="177"/>
      <c r="H40" s="74"/>
      <c r="I40" s="68"/>
      <c r="J40" s="70"/>
      <c r="K40" s="71"/>
      <c r="L40" s="68"/>
      <c r="M40" s="68"/>
      <c r="N40" s="70"/>
      <c r="O40" s="177"/>
      <c r="P40" s="74"/>
      <c r="Q40" s="68">
        <v>8</v>
      </c>
      <c r="R40" s="70">
        <v>1</v>
      </c>
      <c r="S40" s="71" t="s">
        <v>157</v>
      </c>
      <c r="T40" s="68"/>
      <c r="U40" s="68"/>
      <c r="V40" s="80"/>
      <c r="W40" s="392"/>
      <c r="X40" s="74"/>
      <c r="Y40" s="68"/>
      <c r="Z40" s="70"/>
      <c r="AA40" s="177"/>
      <c r="AB40" s="74">
        <f t="shared" si="3"/>
        <v>0</v>
      </c>
      <c r="AC40" s="68">
        <f t="shared" si="4"/>
        <v>8</v>
      </c>
      <c r="AD40" s="74">
        <f t="shared" si="5"/>
        <v>1</v>
      </c>
      <c r="AE40" s="75">
        <f t="shared" si="6"/>
        <v>8</v>
      </c>
      <c r="AF40" s="474" t="s">
        <v>548</v>
      </c>
      <c r="AG40" s="475" t="s">
        <v>591</v>
      </c>
    </row>
    <row r="41" spans="1:33" ht="15.75" x14ac:dyDescent="0.25">
      <c r="A41" s="32" t="s">
        <v>104</v>
      </c>
      <c r="B41" s="30" t="s">
        <v>117</v>
      </c>
      <c r="C41" s="34" t="s">
        <v>105</v>
      </c>
      <c r="D41" s="68"/>
      <c r="E41" s="68"/>
      <c r="F41" s="70"/>
      <c r="G41" s="177"/>
      <c r="H41" s="74"/>
      <c r="I41" s="68"/>
      <c r="J41" s="70"/>
      <c r="K41" s="71"/>
      <c r="L41" s="68"/>
      <c r="M41" s="68"/>
      <c r="N41" s="70"/>
      <c r="O41" s="177"/>
      <c r="P41" s="74"/>
      <c r="Q41" s="68"/>
      <c r="R41" s="70"/>
      <c r="S41" s="71"/>
      <c r="T41" s="68"/>
      <c r="U41" s="68">
        <v>8</v>
      </c>
      <c r="V41" s="80">
        <v>1</v>
      </c>
      <c r="W41" s="392" t="s">
        <v>157</v>
      </c>
      <c r="X41" s="74"/>
      <c r="Y41" s="68"/>
      <c r="Z41" s="70"/>
      <c r="AA41" s="177"/>
      <c r="AB41" s="74">
        <f t="shared" si="3"/>
        <v>0</v>
      </c>
      <c r="AC41" s="68">
        <f t="shared" si="4"/>
        <v>8</v>
      </c>
      <c r="AD41" s="74">
        <f t="shared" si="5"/>
        <v>1</v>
      </c>
      <c r="AE41" s="75">
        <f t="shared" si="6"/>
        <v>8</v>
      </c>
      <c r="AF41" s="474" t="s">
        <v>548</v>
      </c>
      <c r="AG41" s="475" t="s">
        <v>591</v>
      </c>
    </row>
    <row r="42" spans="1:33" ht="15.75" x14ac:dyDescent="0.25">
      <c r="A42" s="32" t="s">
        <v>106</v>
      </c>
      <c r="B42" s="30" t="s">
        <v>117</v>
      </c>
      <c r="C42" s="34" t="s">
        <v>107</v>
      </c>
      <c r="D42" s="68"/>
      <c r="E42" s="68"/>
      <c r="F42" s="70"/>
      <c r="G42" s="177"/>
      <c r="H42" s="74"/>
      <c r="I42" s="68"/>
      <c r="J42" s="70"/>
      <c r="K42" s="71"/>
      <c r="L42" s="68"/>
      <c r="M42" s="68"/>
      <c r="N42" s="70"/>
      <c r="O42" s="177"/>
      <c r="P42" s="74"/>
      <c r="Q42" s="68"/>
      <c r="R42" s="70"/>
      <c r="S42" s="71"/>
      <c r="T42" s="68"/>
      <c r="U42" s="68"/>
      <c r="V42" s="80"/>
      <c r="W42" s="392"/>
      <c r="X42" s="74"/>
      <c r="Y42" s="68">
        <v>4</v>
      </c>
      <c r="Z42" s="70">
        <v>1</v>
      </c>
      <c r="AA42" s="177" t="s">
        <v>157</v>
      </c>
      <c r="AB42" s="74">
        <f t="shared" si="3"/>
        <v>0</v>
      </c>
      <c r="AC42" s="68">
        <f t="shared" si="4"/>
        <v>4</v>
      </c>
      <c r="AD42" s="74">
        <f t="shared" si="5"/>
        <v>1</v>
      </c>
      <c r="AE42" s="75">
        <f t="shared" si="6"/>
        <v>4</v>
      </c>
      <c r="AF42" s="474" t="s">
        <v>548</v>
      </c>
      <c r="AG42" s="475" t="s">
        <v>591</v>
      </c>
    </row>
    <row r="43" spans="1:33" ht="15.75" x14ac:dyDescent="0.25">
      <c r="A43" s="32" t="s">
        <v>141</v>
      </c>
      <c r="B43" s="30" t="s">
        <v>117</v>
      </c>
      <c r="C43" s="57" t="s">
        <v>142</v>
      </c>
      <c r="D43" s="68"/>
      <c r="E43" s="68"/>
      <c r="F43" s="70"/>
      <c r="G43" s="177"/>
      <c r="H43" s="74"/>
      <c r="I43" s="68"/>
      <c r="J43" s="70"/>
      <c r="K43" s="71"/>
      <c r="L43" s="68">
        <v>4</v>
      </c>
      <c r="M43" s="68"/>
      <c r="N43" s="70">
        <v>1</v>
      </c>
      <c r="O43" s="177" t="s">
        <v>136</v>
      </c>
      <c r="P43" s="74"/>
      <c r="Q43" s="68"/>
      <c r="R43" s="70"/>
      <c r="S43" s="71"/>
      <c r="T43" s="68"/>
      <c r="U43" s="68"/>
      <c r="V43" s="80"/>
      <c r="W43" s="392"/>
      <c r="X43" s="74"/>
      <c r="Y43" s="68"/>
      <c r="Z43" s="70"/>
      <c r="AA43" s="177"/>
      <c r="AB43" s="74">
        <f t="shared" si="3"/>
        <v>4</v>
      </c>
      <c r="AC43" s="68">
        <f t="shared" si="4"/>
        <v>0</v>
      </c>
      <c r="AD43" s="74">
        <f t="shared" si="5"/>
        <v>1</v>
      </c>
      <c r="AE43" s="75">
        <f t="shared" si="6"/>
        <v>4</v>
      </c>
      <c r="AF43" s="475" t="s">
        <v>568</v>
      </c>
      <c r="AG43" s="475" t="s">
        <v>695</v>
      </c>
    </row>
    <row r="44" spans="1:33" ht="15.75" x14ac:dyDescent="0.25">
      <c r="A44" s="32" t="s">
        <v>59</v>
      </c>
      <c r="B44" s="30" t="s">
        <v>1</v>
      </c>
      <c r="C44" s="34" t="s">
        <v>60</v>
      </c>
      <c r="D44" s="68"/>
      <c r="E44" s="68"/>
      <c r="F44" s="70"/>
      <c r="G44" s="177"/>
      <c r="H44" s="74"/>
      <c r="I44" s="68"/>
      <c r="J44" s="70"/>
      <c r="K44" s="71"/>
      <c r="L44" s="68"/>
      <c r="M44" s="68"/>
      <c r="N44" s="80"/>
      <c r="O44" s="177"/>
      <c r="P44" s="74"/>
      <c r="Q44" s="68"/>
      <c r="R44" s="914"/>
      <c r="S44" s="342"/>
      <c r="T44" s="205">
        <v>10</v>
      </c>
      <c r="U44" s="68"/>
      <c r="V44" s="70">
        <v>2</v>
      </c>
      <c r="W44" s="392" t="s">
        <v>1</v>
      </c>
      <c r="X44" s="74"/>
      <c r="Y44" s="68"/>
      <c r="Z44" s="70"/>
      <c r="AA44" s="392"/>
      <c r="AB44" s="74">
        <f t="shared" si="3"/>
        <v>10</v>
      </c>
      <c r="AC44" s="68">
        <f t="shared" si="4"/>
        <v>0</v>
      </c>
      <c r="AD44" s="74">
        <f t="shared" si="5"/>
        <v>2</v>
      </c>
      <c r="AE44" s="75">
        <f t="shared" si="6"/>
        <v>10</v>
      </c>
      <c r="AF44" s="474" t="s">
        <v>575</v>
      </c>
      <c r="AG44" s="475" t="s">
        <v>582</v>
      </c>
    </row>
    <row r="45" spans="1:33" ht="15.75" x14ac:dyDescent="0.25">
      <c r="A45" s="28" t="s">
        <v>80</v>
      </c>
      <c r="B45" s="30" t="s">
        <v>1</v>
      </c>
      <c r="C45" s="20" t="s">
        <v>81</v>
      </c>
      <c r="D45" s="68"/>
      <c r="E45" s="68"/>
      <c r="F45" s="70"/>
      <c r="G45" s="177"/>
      <c r="H45" s="74"/>
      <c r="I45" s="68">
        <v>10</v>
      </c>
      <c r="J45" s="70">
        <v>2</v>
      </c>
      <c r="K45" s="71" t="s">
        <v>157</v>
      </c>
      <c r="L45" s="68"/>
      <c r="M45" s="68"/>
      <c r="N45" s="70"/>
      <c r="O45" s="177"/>
      <c r="P45" s="74"/>
      <c r="Q45" s="68"/>
      <c r="R45" s="70"/>
      <c r="S45" s="71"/>
      <c r="T45" s="68"/>
      <c r="U45" s="68"/>
      <c r="V45" s="80"/>
      <c r="W45" s="392"/>
      <c r="X45" s="74"/>
      <c r="Y45" s="68"/>
      <c r="Z45" s="70"/>
      <c r="AA45" s="177"/>
      <c r="AB45" s="74">
        <f t="shared" si="3"/>
        <v>0</v>
      </c>
      <c r="AC45" s="68">
        <f t="shared" si="4"/>
        <v>10</v>
      </c>
      <c r="AD45" s="74">
        <f t="shared" si="5"/>
        <v>2</v>
      </c>
      <c r="AE45" s="75">
        <f t="shared" si="6"/>
        <v>10</v>
      </c>
      <c r="AF45" s="474" t="s">
        <v>552</v>
      </c>
      <c r="AG45" s="475" t="s">
        <v>597</v>
      </c>
    </row>
    <row r="46" spans="1:33" ht="15.75" x14ac:dyDescent="0.25">
      <c r="A46" s="28" t="s">
        <v>82</v>
      </c>
      <c r="B46" s="30" t="s">
        <v>1</v>
      </c>
      <c r="C46" s="20" t="s">
        <v>83</v>
      </c>
      <c r="D46" s="68"/>
      <c r="E46" s="68"/>
      <c r="F46" s="70"/>
      <c r="G46" s="177"/>
      <c r="H46" s="74"/>
      <c r="I46" s="68"/>
      <c r="J46" s="70"/>
      <c r="K46" s="71"/>
      <c r="L46" s="68"/>
      <c r="M46" s="68">
        <v>8</v>
      </c>
      <c r="N46" s="70">
        <v>2</v>
      </c>
      <c r="O46" s="177" t="s">
        <v>157</v>
      </c>
      <c r="P46" s="74"/>
      <c r="Q46" s="68"/>
      <c r="R46" s="70"/>
      <c r="S46" s="71"/>
      <c r="T46" s="68"/>
      <c r="U46" s="68"/>
      <c r="V46" s="80"/>
      <c r="W46" s="392"/>
      <c r="X46" s="74"/>
      <c r="Y46" s="68"/>
      <c r="Z46" s="70"/>
      <c r="AA46" s="177"/>
      <c r="AB46" s="74">
        <f t="shared" si="3"/>
        <v>0</v>
      </c>
      <c r="AC46" s="68">
        <f t="shared" si="4"/>
        <v>8</v>
      </c>
      <c r="AD46" s="74">
        <f t="shared" si="5"/>
        <v>2</v>
      </c>
      <c r="AE46" s="75">
        <f t="shared" si="6"/>
        <v>8</v>
      </c>
      <c r="AF46" s="474" t="s">
        <v>552</v>
      </c>
      <c r="AG46" s="475" t="s">
        <v>597</v>
      </c>
    </row>
    <row r="47" spans="1:33" ht="15.75" x14ac:dyDescent="0.25">
      <c r="A47" s="28" t="s">
        <v>84</v>
      </c>
      <c r="B47" s="30" t="s">
        <v>1</v>
      </c>
      <c r="C47" s="20" t="s">
        <v>85</v>
      </c>
      <c r="D47" s="68"/>
      <c r="E47" s="68"/>
      <c r="F47" s="70"/>
      <c r="G47" s="177"/>
      <c r="H47" s="74"/>
      <c r="I47" s="68"/>
      <c r="J47" s="70"/>
      <c r="K47" s="71"/>
      <c r="L47" s="68"/>
      <c r="M47" s="68"/>
      <c r="N47" s="70"/>
      <c r="O47" s="177"/>
      <c r="P47" s="74"/>
      <c r="Q47" s="68">
        <v>8</v>
      </c>
      <c r="R47" s="70">
        <v>2</v>
      </c>
      <c r="S47" s="71" t="s">
        <v>157</v>
      </c>
      <c r="T47" s="68"/>
      <c r="U47" s="68"/>
      <c r="V47" s="80"/>
      <c r="W47" s="392"/>
      <c r="X47" s="74"/>
      <c r="Y47" s="68"/>
      <c r="Z47" s="70"/>
      <c r="AA47" s="177"/>
      <c r="AB47" s="74">
        <f t="shared" si="3"/>
        <v>0</v>
      </c>
      <c r="AC47" s="68">
        <f t="shared" si="4"/>
        <v>8</v>
      </c>
      <c r="AD47" s="74">
        <f t="shared" si="5"/>
        <v>2</v>
      </c>
      <c r="AE47" s="75">
        <f t="shared" si="6"/>
        <v>8</v>
      </c>
      <c r="AF47" s="474" t="s">
        <v>552</v>
      </c>
      <c r="AG47" s="475" t="s">
        <v>597</v>
      </c>
    </row>
    <row r="48" spans="1:33" ht="15.75" x14ac:dyDescent="0.25">
      <c r="A48" s="28" t="s">
        <v>86</v>
      </c>
      <c r="B48" s="30" t="s">
        <v>1</v>
      </c>
      <c r="C48" s="20" t="s">
        <v>87</v>
      </c>
      <c r="D48" s="68"/>
      <c r="E48" s="68"/>
      <c r="F48" s="70"/>
      <c r="G48" s="177"/>
      <c r="H48" s="74"/>
      <c r="I48" s="68"/>
      <c r="J48" s="70"/>
      <c r="K48" s="71"/>
      <c r="L48" s="68"/>
      <c r="M48" s="68"/>
      <c r="N48" s="70"/>
      <c r="O48" s="177"/>
      <c r="P48" s="74"/>
      <c r="Q48" s="68"/>
      <c r="R48" s="70"/>
      <c r="S48" s="71"/>
      <c r="T48" s="68"/>
      <c r="U48" s="68">
        <v>8</v>
      </c>
      <c r="V48" s="80">
        <v>2</v>
      </c>
      <c r="W48" s="392" t="s">
        <v>157</v>
      </c>
      <c r="X48" s="74"/>
      <c r="Y48" s="68"/>
      <c r="Z48" s="70"/>
      <c r="AA48" s="177"/>
      <c r="AB48" s="74">
        <f t="shared" si="3"/>
        <v>0</v>
      </c>
      <c r="AC48" s="68">
        <f t="shared" si="4"/>
        <v>8</v>
      </c>
      <c r="AD48" s="74">
        <f t="shared" si="5"/>
        <v>2</v>
      </c>
      <c r="AE48" s="75">
        <f t="shared" si="6"/>
        <v>8</v>
      </c>
      <c r="AF48" s="474" t="s">
        <v>552</v>
      </c>
      <c r="AG48" s="475" t="s">
        <v>597</v>
      </c>
    </row>
    <row r="49" spans="1:33" ht="15.75" x14ac:dyDescent="0.25">
      <c r="A49" s="28" t="s">
        <v>88</v>
      </c>
      <c r="B49" s="30" t="s">
        <v>1</v>
      </c>
      <c r="C49" s="20" t="s">
        <v>89</v>
      </c>
      <c r="D49" s="68"/>
      <c r="E49" s="68"/>
      <c r="F49" s="70"/>
      <c r="G49" s="177"/>
      <c r="H49" s="74"/>
      <c r="I49" s="68"/>
      <c r="J49" s="70"/>
      <c r="K49" s="71"/>
      <c r="L49" s="68"/>
      <c r="M49" s="68"/>
      <c r="N49" s="70"/>
      <c r="O49" s="177"/>
      <c r="P49" s="74"/>
      <c r="Q49" s="68"/>
      <c r="R49" s="70"/>
      <c r="S49" s="71"/>
      <c r="T49" s="68"/>
      <c r="U49" s="68"/>
      <c r="V49" s="80"/>
      <c r="W49" s="392"/>
      <c r="X49" s="74"/>
      <c r="Y49" s="68">
        <v>8</v>
      </c>
      <c r="Z49" s="70">
        <v>2</v>
      </c>
      <c r="AA49" s="177" t="s">
        <v>157</v>
      </c>
      <c r="AB49" s="74">
        <f t="shared" si="3"/>
        <v>0</v>
      </c>
      <c r="AC49" s="68">
        <f t="shared" si="4"/>
        <v>8</v>
      </c>
      <c r="AD49" s="74">
        <f t="shared" si="5"/>
        <v>2</v>
      </c>
      <c r="AE49" s="75">
        <f t="shared" si="6"/>
        <v>8</v>
      </c>
      <c r="AF49" s="474" t="s">
        <v>552</v>
      </c>
      <c r="AG49" s="475" t="s">
        <v>597</v>
      </c>
    </row>
    <row r="50" spans="1:33" ht="15.75" x14ac:dyDescent="0.25">
      <c r="A50" s="32" t="s">
        <v>1022</v>
      </c>
      <c r="B50" s="30" t="s">
        <v>1</v>
      </c>
      <c r="C50" s="859" t="s">
        <v>1019</v>
      </c>
      <c r="D50" s="68"/>
      <c r="E50" s="68"/>
      <c r="F50" s="70"/>
      <c r="G50" s="177"/>
      <c r="H50" s="74"/>
      <c r="I50" s="68">
        <v>4</v>
      </c>
      <c r="J50" s="70">
        <v>1</v>
      </c>
      <c r="K50" s="71" t="s">
        <v>157</v>
      </c>
      <c r="L50" s="68"/>
      <c r="M50" s="68"/>
      <c r="N50" s="70"/>
      <c r="O50" s="177"/>
      <c r="P50" s="74"/>
      <c r="Q50" s="68"/>
      <c r="R50" s="70"/>
      <c r="S50" s="71"/>
      <c r="T50" s="68"/>
      <c r="U50" s="68"/>
      <c r="V50" s="80"/>
      <c r="W50" s="392"/>
      <c r="X50" s="74"/>
      <c r="Y50" s="68"/>
      <c r="Z50" s="70"/>
      <c r="AA50" s="177"/>
      <c r="AB50" s="74">
        <f t="shared" si="3"/>
        <v>0</v>
      </c>
      <c r="AC50" s="68">
        <f t="shared" si="4"/>
        <v>4</v>
      </c>
      <c r="AD50" s="74">
        <f t="shared" si="5"/>
        <v>1</v>
      </c>
      <c r="AE50" s="75">
        <f t="shared" si="6"/>
        <v>4</v>
      </c>
      <c r="AF50" s="474" t="s">
        <v>548</v>
      </c>
      <c r="AG50" s="792" t="s">
        <v>852</v>
      </c>
    </row>
    <row r="51" spans="1:33" ht="15.75" x14ac:dyDescent="0.25">
      <c r="A51" s="32" t="s">
        <v>1023</v>
      </c>
      <c r="B51" s="30" t="s">
        <v>1</v>
      </c>
      <c r="C51" s="859" t="s">
        <v>1020</v>
      </c>
      <c r="D51" s="68"/>
      <c r="E51" s="68"/>
      <c r="F51" s="70"/>
      <c r="G51" s="177"/>
      <c r="H51" s="74"/>
      <c r="I51" s="68"/>
      <c r="J51" s="70"/>
      <c r="K51" s="71"/>
      <c r="L51" s="68"/>
      <c r="M51" s="68"/>
      <c r="N51" s="70"/>
      <c r="O51" s="177"/>
      <c r="P51" s="74"/>
      <c r="Q51" s="68">
        <v>4</v>
      </c>
      <c r="R51" s="70">
        <v>1</v>
      </c>
      <c r="S51" s="71" t="s">
        <v>157</v>
      </c>
      <c r="T51" s="68"/>
      <c r="U51" s="68"/>
      <c r="V51" s="80"/>
      <c r="W51" s="392"/>
      <c r="X51" s="74"/>
      <c r="Y51" s="68"/>
      <c r="Z51" s="70"/>
      <c r="AA51" s="177"/>
      <c r="AB51" s="74">
        <f t="shared" si="3"/>
        <v>0</v>
      </c>
      <c r="AC51" s="68">
        <f t="shared" si="4"/>
        <v>4</v>
      </c>
      <c r="AD51" s="74">
        <f t="shared" si="5"/>
        <v>1</v>
      </c>
      <c r="AE51" s="75">
        <f t="shared" si="6"/>
        <v>4</v>
      </c>
      <c r="AF51" s="474" t="s">
        <v>548</v>
      </c>
      <c r="AG51" s="792" t="s">
        <v>852</v>
      </c>
    </row>
    <row r="52" spans="1:33" ht="15.75" x14ac:dyDescent="0.25">
      <c r="A52" s="32" t="s">
        <v>1024</v>
      </c>
      <c r="B52" s="30" t="s">
        <v>1</v>
      </c>
      <c r="C52" s="860" t="s">
        <v>1021</v>
      </c>
      <c r="D52" s="68"/>
      <c r="E52" s="68"/>
      <c r="F52" s="70"/>
      <c r="G52" s="177"/>
      <c r="H52" s="74"/>
      <c r="I52" s="68"/>
      <c r="J52" s="70"/>
      <c r="K52" s="71"/>
      <c r="L52" s="68"/>
      <c r="M52" s="68"/>
      <c r="N52" s="70"/>
      <c r="O52" s="177"/>
      <c r="P52" s="74"/>
      <c r="Q52" s="68"/>
      <c r="R52" s="70"/>
      <c r="S52" s="71"/>
      <c r="T52" s="68"/>
      <c r="U52" s="68"/>
      <c r="V52" s="80"/>
      <c r="W52" s="392"/>
      <c r="X52" s="74"/>
      <c r="Y52" s="68">
        <v>4</v>
      </c>
      <c r="Z52" s="70">
        <v>1</v>
      </c>
      <c r="AA52" s="177" t="s">
        <v>157</v>
      </c>
      <c r="AB52" s="74">
        <f t="shared" si="3"/>
        <v>0</v>
      </c>
      <c r="AC52" s="68">
        <f t="shared" si="4"/>
        <v>4</v>
      </c>
      <c r="AD52" s="74">
        <f t="shared" si="5"/>
        <v>1</v>
      </c>
      <c r="AE52" s="75">
        <f t="shared" si="6"/>
        <v>4</v>
      </c>
      <c r="AF52" s="474" t="s">
        <v>548</v>
      </c>
      <c r="AG52" s="792" t="s">
        <v>852</v>
      </c>
    </row>
    <row r="53" spans="1:33" ht="15.75" x14ac:dyDescent="0.25">
      <c r="A53" s="32" t="s">
        <v>1018</v>
      </c>
      <c r="B53" s="30" t="s">
        <v>1</v>
      </c>
      <c r="C53" s="859" t="s">
        <v>850</v>
      </c>
      <c r="D53" s="74"/>
      <c r="E53" s="68"/>
      <c r="F53" s="70"/>
      <c r="G53" s="177"/>
      <c r="H53" s="74"/>
      <c r="I53" s="68">
        <v>8</v>
      </c>
      <c r="J53" s="70">
        <v>2</v>
      </c>
      <c r="K53" s="71" t="s">
        <v>157</v>
      </c>
      <c r="L53" s="68"/>
      <c r="M53" s="68"/>
      <c r="N53" s="70"/>
      <c r="O53" s="177"/>
      <c r="P53" s="74"/>
      <c r="Q53" s="68"/>
      <c r="R53" s="70"/>
      <c r="S53" s="71"/>
      <c r="T53" s="68"/>
      <c r="U53" s="68"/>
      <c r="V53" s="80"/>
      <c r="W53" s="392"/>
      <c r="X53" s="74"/>
      <c r="Y53" s="68"/>
      <c r="Z53" s="70"/>
      <c r="AA53" s="177"/>
      <c r="AB53" s="74">
        <v>0</v>
      </c>
      <c r="AC53" s="68">
        <v>8</v>
      </c>
      <c r="AD53" s="74">
        <v>2</v>
      </c>
      <c r="AE53" s="75">
        <v>8</v>
      </c>
      <c r="AF53" s="474" t="s">
        <v>548</v>
      </c>
      <c r="AG53" s="792" t="s">
        <v>596</v>
      </c>
    </row>
    <row r="54" spans="1:33" ht="15.75" x14ac:dyDescent="0.25">
      <c r="A54" s="32" t="s">
        <v>131</v>
      </c>
      <c r="B54" s="30" t="s">
        <v>1</v>
      </c>
      <c r="C54" s="33" t="s">
        <v>132</v>
      </c>
      <c r="D54" s="68"/>
      <c r="E54" s="68"/>
      <c r="F54" s="70"/>
      <c r="G54" s="177"/>
      <c r="H54" s="74">
        <v>4</v>
      </c>
      <c r="I54" s="68">
        <v>4</v>
      </c>
      <c r="J54" s="70">
        <v>1</v>
      </c>
      <c r="K54" s="71" t="s">
        <v>192</v>
      </c>
      <c r="L54" s="68"/>
      <c r="M54" s="68"/>
      <c r="N54" s="70"/>
      <c r="O54" s="177"/>
      <c r="P54" s="74"/>
      <c r="Q54" s="68"/>
      <c r="R54" s="70"/>
      <c r="S54" s="71"/>
      <c r="T54" s="68"/>
      <c r="U54" s="68"/>
      <c r="V54" s="80"/>
      <c r="W54" s="392"/>
      <c r="X54" s="74"/>
      <c r="Y54" s="68"/>
      <c r="Z54" s="70"/>
      <c r="AA54" s="177"/>
      <c r="AB54" s="74">
        <f t="shared" si="3"/>
        <v>4</v>
      </c>
      <c r="AC54" s="68">
        <f t="shared" si="4"/>
        <v>4</v>
      </c>
      <c r="AD54" s="74">
        <f t="shared" si="5"/>
        <v>1</v>
      </c>
      <c r="AE54" s="75">
        <f t="shared" si="6"/>
        <v>8</v>
      </c>
      <c r="AF54" s="474" t="s">
        <v>571</v>
      </c>
      <c r="AG54" s="792" t="s">
        <v>601</v>
      </c>
    </row>
    <row r="55" spans="1:33" ht="15.75" x14ac:dyDescent="0.25">
      <c r="A55" s="579" t="s">
        <v>116</v>
      </c>
      <c r="B55" s="30" t="s">
        <v>1</v>
      </c>
      <c r="C55" s="890" t="s">
        <v>118</v>
      </c>
      <c r="D55" s="68"/>
      <c r="E55" s="68"/>
      <c r="F55" s="902"/>
      <c r="G55" s="901"/>
      <c r="H55" s="407">
        <v>4</v>
      </c>
      <c r="I55" s="407"/>
      <c r="J55" s="902">
        <v>1</v>
      </c>
      <c r="K55" s="901" t="s">
        <v>155</v>
      </c>
      <c r="L55" s="68"/>
      <c r="M55" s="68"/>
      <c r="N55" s="903"/>
      <c r="O55" s="109"/>
      <c r="P55" s="68"/>
      <c r="Q55" s="68"/>
      <c r="R55" s="903"/>
      <c r="S55" s="109"/>
      <c r="T55" s="68"/>
      <c r="U55" s="68"/>
      <c r="V55" s="903"/>
      <c r="W55" s="109"/>
      <c r="X55" s="68"/>
      <c r="Y55" s="68"/>
      <c r="Z55" s="903"/>
      <c r="AA55" s="129"/>
      <c r="AB55" s="74">
        <f>SUM(D55,H55,L55,P55,T55,X55)</f>
        <v>4</v>
      </c>
      <c r="AC55" s="68">
        <f>SUM(E55,I55,M55,Q55,U55,Y55)</f>
        <v>0</v>
      </c>
      <c r="AD55" s="108">
        <v>1</v>
      </c>
      <c r="AE55" s="75">
        <v>4</v>
      </c>
      <c r="AF55" s="475" t="s">
        <v>568</v>
      </c>
      <c r="AG55" s="475" t="s">
        <v>700</v>
      </c>
    </row>
    <row r="56" spans="1:33" ht="15.75" x14ac:dyDescent="0.25">
      <c r="A56" s="32" t="s">
        <v>400</v>
      </c>
      <c r="B56" s="30" t="s">
        <v>117</v>
      </c>
      <c r="C56" s="929" t="s">
        <v>401</v>
      </c>
      <c r="D56" s="68"/>
      <c r="E56" s="68"/>
      <c r="F56" s="70"/>
      <c r="G56" s="177"/>
      <c r="H56" s="74">
        <v>8</v>
      </c>
      <c r="I56" s="68">
        <v>8</v>
      </c>
      <c r="J56" s="70">
        <v>3</v>
      </c>
      <c r="K56" s="71" t="s">
        <v>191</v>
      </c>
      <c r="L56" s="68"/>
      <c r="M56" s="68"/>
      <c r="N56" s="70"/>
      <c r="O56" s="177"/>
      <c r="P56" s="74"/>
      <c r="Q56" s="68"/>
      <c r="R56" s="70"/>
      <c r="S56" s="71"/>
      <c r="T56" s="68"/>
      <c r="U56" s="68"/>
      <c r="V56" s="80"/>
      <c r="W56" s="392"/>
      <c r="X56" s="74"/>
      <c r="Y56" s="68"/>
      <c r="Z56" s="70"/>
      <c r="AA56" s="177"/>
      <c r="AB56" s="74">
        <f t="shared" si="3"/>
        <v>8</v>
      </c>
      <c r="AC56" s="68">
        <f t="shared" si="4"/>
        <v>8</v>
      </c>
      <c r="AD56" s="74">
        <f t="shared" si="5"/>
        <v>3</v>
      </c>
      <c r="AE56" s="75">
        <f t="shared" si="6"/>
        <v>16</v>
      </c>
      <c r="AF56" s="474" t="s">
        <v>571</v>
      </c>
      <c r="AG56" s="792" t="s">
        <v>607</v>
      </c>
    </row>
    <row r="57" spans="1:33" ht="15.75" x14ac:dyDescent="0.25">
      <c r="A57" s="32" t="s">
        <v>402</v>
      </c>
      <c r="B57" s="30" t="s">
        <v>117</v>
      </c>
      <c r="C57" s="423" t="s">
        <v>403</v>
      </c>
      <c r="D57" s="68"/>
      <c r="E57" s="68"/>
      <c r="F57" s="70"/>
      <c r="G57" s="177"/>
      <c r="H57" s="74"/>
      <c r="I57" s="68"/>
      <c r="J57" s="70"/>
      <c r="K57" s="71"/>
      <c r="L57" s="68">
        <v>12</v>
      </c>
      <c r="M57" s="68">
        <v>6</v>
      </c>
      <c r="N57" s="70">
        <v>4</v>
      </c>
      <c r="O57" s="177" t="s">
        <v>191</v>
      </c>
      <c r="P57" s="74"/>
      <c r="Q57" s="68"/>
      <c r="R57" s="70"/>
      <c r="S57" s="71"/>
      <c r="T57" s="68"/>
      <c r="U57" s="68"/>
      <c r="V57" s="80"/>
      <c r="W57" s="392"/>
      <c r="X57" s="74"/>
      <c r="Y57" s="68"/>
      <c r="Z57" s="70"/>
      <c r="AA57" s="177"/>
      <c r="AB57" s="74">
        <f t="shared" si="3"/>
        <v>12</v>
      </c>
      <c r="AC57" s="68">
        <f t="shared" si="4"/>
        <v>6</v>
      </c>
      <c r="AD57" s="74">
        <f t="shared" si="5"/>
        <v>4</v>
      </c>
      <c r="AE57" s="75">
        <f t="shared" si="6"/>
        <v>18</v>
      </c>
      <c r="AF57" s="474" t="s">
        <v>571</v>
      </c>
      <c r="AG57" s="792" t="s">
        <v>607</v>
      </c>
    </row>
    <row r="58" spans="1:33" ht="15.75" x14ac:dyDescent="0.25">
      <c r="A58" s="538" t="s">
        <v>404</v>
      </c>
      <c r="B58" s="30" t="s">
        <v>117</v>
      </c>
      <c r="C58" s="577" t="s">
        <v>405</v>
      </c>
      <c r="D58" s="68"/>
      <c r="E58" s="68"/>
      <c r="F58" s="70"/>
      <c r="G58" s="177"/>
      <c r="H58" s="74"/>
      <c r="I58" s="68"/>
      <c r="J58" s="70"/>
      <c r="K58" s="71"/>
      <c r="L58" s="68"/>
      <c r="M58" s="68"/>
      <c r="N58" s="70"/>
      <c r="O58" s="177"/>
      <c r="P58" s="74">
        <v>16</v>
      </c>
      <c r="Q58" s="68"/>
      <c r="R58" s="366">
        <v>4</v>
      </c>
      <c r="S58" s="71" t="s">
        <v>191</v>
      </c>
      <c r="T58" s="68"/>
      <c r="U58" s="68"/>
      <c r="V58" s="80"/>
      <c r="W58" s="392"/>
      <c r="X58" s="74"/>
      <c r="Y58" s="68"/>
      <c r="Z58" s="70"/>
      <c r="AA58" s="177"/>
      <c r="AB58" s="74">
        <f t="shared" si="3"/>
        <v>16</v>
      </c>
      <c r="AC58" s="68">
        <f t="shared" si="4"/>
        <v>0</v>
      </c>
      <c r="AD58" s="74">
        <f t="shared" si="5"/>
        <v>4</v>
      </c>
      <c r="AE58" s="75">
        <f t="shared" si="6"/>
        <v>16</v>
      </c>
      <c r="AF58" s="474" t="s">
        <v>571</v>
      </c>
      <c r="AG58" s="792" t="s">
        <v>607</v>
      </c>
    </row>
    <row r="59" spans="1:33" ht="15.75" x14ac:dyDescent="0.25">
      <c r="A59" s="32" t="s">
        <v>710</v>
      </c>
      <c r="B59" s="30" t="s">
        <v>117</v>
      </c>
      <c r="C59" s="423" t="s">
        <v>406</v>
      </c>
      <c r="D59" s="68"/>
      <c r="E59" s="68"/>
      <c r="F59" s="70"/>
      <c r="G59" s="177"/>
      <c r="H59" s="74"/>
      <c r="I59" s="68"/>
      <c r="J59" s="70"/>
      <c r="K59" s="71"/>
      <c r="L59" s="68"/>
      <c r="M59" s="68"/>
      <c r="N59" s="70"/>
      <c r="O59" s="177"/>
      <c r="P59" s="74"/>
      <c r="Q59" s="68"/>
      <c r="R59" s="70"/>
      <c r="S59" s="71"/>
      <c r="T59" s="68">
        <v>8</v>
      </c>
      <c r="U59" s="68"/>
      <c r="V59" s="80">
        <v>1</v>
      </c>
      <c r="W59" s="392" t="s">
        <v>191</v>
      </c>
      <c r="X59" s="74"/>
      <c r="Y59" s="68"/>
      <c r="Z59" s="70"/>
      <c r="AA59" s="177"/>
      <c r="AB59" s="74">
        <f t="shared" si="3"/>
        <v>8</v>
      </c>
      <c r="AC59" s="68">
        <f t="shared" si="4"/>
        <v>0</v>
      </c>
      <c r="AD59" s="74">
        <f t="shared" si="5"/>
        <v>1</v>
      </c>
      <c r="AE59" s="75">
        <f t="shared" si="6"/>
        <v>8</v>
      </c>
      <c r="AF59" s="474" t="s">
        <v>571</v>
      </c>
      <c r="AG59" s="792" t="s">
        <v>607</v>
      </c>
    </row>
    <row r="60" spans="1:33" ht="15.75" x14ac:dyDescent="0.25">
      <c r="A60" s="32" t="s">
        <v>711</v>
      </c>
      <c r="B60" s="30" t="s">
        <v>117</v>
      </c>
      <c r="C60" s="423" t="s">
        <v>407</v>
      </c>
      <c r="D60" s="68"/>
      <c r="E60" s="68"/>
      <c r="F60" s="70"/>
      <c r="G60" s="177"/>
      <c r="H60" s="74"/>
      <c r="I60" s="68"/>
      <c r="J60" s="70"/>
      <c r="K60" s="71"/>
      <c r="L60" s="68"/>
      <c r="M60" s="68"/>
      <c r="N60" s="70"/>
      <c r="O60" s="177"/>
      <c r="P60" s="74"/>
      <c r="Q60" s="68"/>
      <c r="R60" s="70"/>
      <c r="S60" s="71"/>
      <c r="T60" s="68"/>
      <c r="U60" s="68"/>
      <c r="V60" s="80"/>
      <c r="W60" s="392"/>
      <c r="X60" s="74">
        <v>12</v>
      </c>
      <c r="Y60" s="68"/>
      <c r="Z60" s="70">
        <v>1</v>
      </c>
      <c r="AA60" s="177" t="s">
        <v>191</v>
      </c>
      <c r="AB60" s="74">
        <f t="shared" si="3"/>
        <v>12</v>
      </c>
      <c r="AC60" s="68">
        <f t="shared" si="4"/>
        <v>0</v>
      </c>
      <c r="AD60" s="74">
        <f t="shared" si="5"/>
        <v>1</v>
      </c>
      <c r="AE60" s="75">
        <f t="shared" si="6"/>
        <v>12</v>
      </c>
      <c r="AF60" s="474" t="s">
        <v>571</v>
      </c>
      <c r="AG60" s="792" t="s">
        <v>607</v>
      </c>
    </row>
    <row r="61" spans="1:33" ht="15.75" x14ac:dyDescent="0.25">
      <c r="A61" s="32" t="s">
        <v>408</v>
      </c>
      <c r="B61" s="30" t="s">
        <v>117</v>
      </c>
      <c r="C61" s="423" t="s">
        <v>409</v>
      </c>
      <c r="D61" s="68"/>
      <c r="E61" s="68"/>
      <c r="F61" s="70"/>
      <c r="G61" s="177"/>
      <c r="H61" s="74"/>
      <c r="I61" s="68"/>
      <c r="J61" s="70"/>
      <c r="K61" s="71"/>
      <c r="L61" s="68">
        <v>6</v>
      </c>
      <c r="M61" s="68">
        <v>6</v>
      </c>
      <c r="N61" s="80">
        <v>2</v>
      </c>
      <c r="O61" s="392" t="s">
        <v>191</v>
      </c>
      <c r="P61" s="74"/>
      <c r="Q61" s="68"/>
      <c r="R61" s="70"/>
      <c r="S61" s="71"/>
      <c r="T61" s="68"/>
      <c r="U61" s="68"/>
      <c r="V61" s="80"/>
      <c r="W61" s="392"/>
      <c r="X61" s="74"/>
      <c r="Y61" s="68"/>
      <c r="Z61" s="70"/>
      <c r="AA61" s="177"/>
      <c r="AB61" s="74">
        <f t="shared" si="3"/>
        <v>6</v>
      </c>
      <c r="AC61" s="68">
        <f t="shared" si="4"/>
        <v>6</v>
      </c>
      <c r="AD61" s="74">
        <f t="shared" si="5"/>
        <v>2</v>
      </c>
      <c r="AE61" s="75">
        <f t="shared" si="6"/>
        <v>12</v>
      </c>
      <c r="AF61" s="474" t="s">
        <v>571</v>
      </c>
      <c r="AG61" s="792" t="s">
        <v>709</v>
      </c>
    </row>
    <row r="62" spans="1:33" ht="15.75" x14ac:dyDescent="0.25">
      <c r="A62" s="32" t="s">
        <v>410</v>
      </c>
      <c r="B62" s="30" t="s">
        <v>117</v>
      </c>
      <c r="C62" s="423" t="s">
        <v>411</v>
      </c>
      <c r="D62" s="68"/>
      <c r="E62" s="68"/>
      <c r="F62" s="70"/>
      <c r="G62" s="177"/>
      <c r="H62" s="74"/>
      <c r="I62" s="68"/>
      <c r="J62" s="70"/>
      <c r="K62" s="71"/>
      <c r="L62" s="68"/>
      <c r="M62" s="68"/>
      <c r="N62" s="70"/>
      <c r="O62" s="177"/>
      <c r="P62" s="74"/>
      <c r="Q62" s="68"/>
      <c r="R62" s="70"/>
      <c r="S62" s="71"/>
      <c r="T62" s="74">
        <v>6</v>
      </c>
      <c r="U62" s="68">
        <v>6</v>
      </c>
      <c r="V62" s="70">
        <v>2</v>
      </c>
      <c r="W62" s="177" t="s">
        <v>191</v>
      </c>
      <c r="X62" s="74"/>
      <c r="Y62" s="68"/>
      <c r="Z62" s="70"/>
      <c r="AA62" s="177"/>
      <c r="AB62" s="74">
        <f t="shared" si="3"/>
        <v>6</v>
      </c>
      <c r="AC62" s="68">
        <f t="shared" si="4"/>
        <v>6</v>
      </c>
      <c r="AD62" s="74">
        <f t="shared" si="5"/>
        <v>2</v>
      </c>
      <c r="AE62" s="75">
        <f t="shared" si="6"/>
        <v>12</v>
      </c>
      <c r="AF62" s="474" t="s">
        <v>571</v>
      </c>
      <c r="AG62" s="792" t="s">
        <v>709</v>
      </c>
    </row>
    <row r="63" spans="1:33" ht="15.75" x14ac:dyDescent="0.25">
      <c r="A63" s="32" t="s">
        <v>412</v>
      </c>
      <c r="B63" s="30" t="s">
        <v>117</v>
      </c>
      <c r="C63" s="423" t="s">
        <v>413</v>
      </c>
      <c r="D63" s="68"/>
      <c r="E63" s="68"/>
      <c r="F63" s="70"/>
      <c r="G63" s="177"/>
      <c r="H63" s="74"/>
      <c r="I63" s="68"/>
      <c r="J63" s="70"/>
      <c r="K63" s="71"/>
      <c r="L63" s="68"/>
      <c r="M63" s="68"/>
      <c r="N63" s="70"/>
      <c r="O63" s="177"/>
      <c r="P63" s="68">
        <v>6</v>
      </c>
      <c r="Q63" s="68">
        <v>6</v>
      </c>
      <c r="R63" s="70">
        <v>2</v>
      </c>
      <c r="S63" s="177" t="s">
        <v>192</v>
      </c>
      <c r="T63" s="68"/>
      <c r="U63" s="68"/>
      <c r="V63" s="70"/>
      <c r="W63" s="177"/>
      <c r="X63" s="74"/>
      <c r="Y63" s="68"/>
      <c r="Z63" s="70"/>
      <c r="AA63" s="177"/>
      <c r="AB63" s="74">
        <f t="shared" si="3"/>
        <v>6</v>
      </c>
      <c r="AC63" s="68">
        <f t="shared" si="4"/>
        <v>6</v>
      </c>
      <c r="AD63" s="74">
        <f t="shared" si="5"/>
        <v>2</v>
      </c>
      <c r="AE63" s="75">
        <f t="shared" si="6"/>
        <v>12</v>
      </c>
      <c r="AF63" s="474" t="s">
        <v>571</v>
      </c>
      <c r="AG63" s="792" t="s">
        <v>601</v>
      </c>
    </row>
    <row r="64" spans="1:33" ht="15.75" x14ac:dyDescent="0.25">
      <c r="A64" s="32" t="s">
        <v>712</v>
      </c>
      <c r="B64" s="30" t="s">
        <v>117</v>
      </c>
      <c r="C64" s="423" t="s">
        <v>414</v>
      </c>
      <c r="D64" s="68"/>
      <c r="E64" s="68"/>
      <c r="F64" s="70"/>
      <c r="G64" s="177"/>
      <c r="H64" s="74"/>
      <c r="I64" s="68"/>
      <c r="J64" s="70"/>
      <c r="K64" s="177"/>
      <c r="L64" s="74"/>
      <c r="M64" s="68"/>
      <c r="N64" s="70"/>
      <c r="O64" s="177"/>
      <c r="P64" s="74"/>
      <c r="Q64" s="68"/>
      <c r="R64" s="80"/>
      <c r="S64" s="81"/>
      <c r="T64" s="74">
        <v>6</v>
      </c>
      <c r="U64" s="68">
        <v>6</v>
      </c>
      <c r="V64" s="80">
        <v>1</v>
      </c>
      <c r="W64" s="81" t="s">
        <v>191</v>
      </c>
      <c r="X64" s="74"/>
      <c r="Y64" s="68"/>
      <c r="Z64" s="70"/>
      <c r="AA64" s="177"/>
      <c r="AB64" s="74">
        <f t="shared" si="3"/>
        <v>6</v>
      </c>
      <c r="AC64" s="68">
        <f t="shared" si="4"/>
        <v>6</v>
      </c>
      <c r="AD64" s="74">
        <f t="shared" si="5"/>
        <v>1</v>
      </c>
      <c r="AE64" s="75">
        <f t="shared" si="6"/>
        <v>12</v>
      </c>
      <c r="AF64" s="474" t="s">
        <v>571</v>
      </c>
      <c r="AG64" s="792" t="s">
        <v>601</v>
      </c>
    </row>
    <row r="65" spans="1:33" ht="15.75" x14ac:dyDescent="0.25">
      <c r="A65" s="32" t="s">
        <v>705</v>
      </c>
      <c r="B65" s="30" t="s">
        <v>117</v>
      </c>
      <c r="C65" s="423" t="s">
        <v>415</v>
      </c>
      <c r="D65" s="68"/>
      <c r="E65" s="68"/>
      <c r="F65" s="70"/>
      <c r="G65" s="177"/>
      <c r="H65" s="74"/>
      <c r="I65" s="68"/>
      <c r="J65" s="70"/>
      <c r="K65" s="177"/>
      <c r="L65" s="74"/>
      <c r="M65" s="68"/>
      <c r="N65" s="70"/>
      <c r="O65" s="177"/>
      <c r="P65" s="74"/>
      <c r="Q65" s="68"/>
      <c r="R65" s="80"/>
      <c r="S65" s="81"/>
      <c r="T65" s="68"/>
      <c r="U65" s="68"/>
      <c r="V65" s="70"/>
      <c r="W65" s="177"/>
      <c r="X65" s="68">
        <v>6</v>
      </c>
      <c r="Y65" s="68">
        <v>6</v>
      </c>
      <c r="Z65" s="70">
        <v>1</v>
      </c>
      <c r="AA65" s="177" t="s">
        <v>191</v>
      </c>
      <c r="AB65" s="74">
        <f t="shared" si="3"/>
        <v>6</v>
      </c>
      <c r="AC65" s="68">
        <f t="shared" si="4"/>
        <v>6</v>
      </c>
      <c r="AD65" s="74">
        <f t="shared" si="5"/>
        <v>1</v>
      </c>
      <c r="AE65" s="75">
        <f t="shared" si="6"/>
        <v>12</v>
      </c>
      <c r="AF65" s="474" t="s">
        <v>571</v>
      </c>
      <c r="AG65" s="792" t="s">
        <v>601</v>
      </c>
    </row>
    <row r="66" spans="1:33" ht="15.75" x14ac:dyDescent="0.25">
      <c r="A66" s="32" t="s">
        <v>707</v>
      </c>
      <c r="B66" s="30" t="s">
        <v>117</v>
      </c>
      <c r="C66" s="33" t="s">
        <v>394</v>
      </c>
      <c r="D66" s="68"/>
      <c r="E66" s="68"/>
      <c r="F66" s="70"/>
      <c r="G66" s="395"/>
      <c r="H66" s="74">
        <v>4</v>
      </c>
      <c r="I66" s="68"/>
      <c r="J66" s="70">
        <v>1</v>
      </c>
      <c r="K66" s="177" t="s">
        <v>136</v>
      </c>
      <c r="L66" s="74"/>
      <c r="M66" s="68"/>
      <c r="N66" s="70"/>
      <c r="O66" s="177"/>
      <c r="P66" s="74"/>
      <c r="Q66" s="68"/>
      <c r="R66" s="70"/>
      <c r="S66" s="71"/>
      <c r="T66" s="68"/>
      <c r="U66" s="68"/>
      <c r="V66" s="80"/>
      <c r="W66" s="392"/>
      <c r="X66" s="74"/>
      <c r="Y66" s="68"/>
      <c r="Z66" s="70"/>
      <c r="AA66" s="177"/>
      <c r="AB66" s="74">
        <f t="shared" si="3"/>
        <v>4</v>
      </c>
      <c r="AC66" s="68">
        <f t="shared" si="4"/>
        <v>0</v>
      </c>
      <c r="AD66" s="74">
        <f t="shared" si="5"/>
        <v>1</v>
      </c>
      <c r="AE66" s="75">
        <f t="shared" si="6"/>
        <v>4</v>
      </c>
      <c r="AF66" s="652" t="s">
        <v>807</v>
      </c>
      <c r="AG66" s="792" t="s">
        <v>702</v>
      </c>
    </row>
    <row r="67" spans="1:33" ht="18" thickBot="1" x14ac:dyDescent="0.35">
      <c r="A67" s="96"/>
      <c r="B67" s="186"/>
      <c r="C67" s="187" t="s">
        <v>210</v>
      </c>
      <c r="D67" s="188">
        <f>SUM(D13:D66)</f>
        <v>58</v>
      </c>
      <c r="E67" s="188">
        <f>SUM(E13:E66)</f>
        <v>48</v>
      </c>
      <c r="F67" s="188">
        <f>SUM(F12:F66)</f>
        <v>21</v>
      </c>
      <c r="G67" s="189" t="s">
        <v>19</v>
      </c>
      <c r="H67" s="188">
        <f>SUM(H13:H66)</f>
        <v>56</v>
      </c>
      <c r="I67" s="188">
        <f>SUM(I13:I66)</f>
        <v>42</v>
      </c>
      <c r="J67" s="188">
        <f>SUM(J13:J66)</f>
        <v>19</v>
      </c>
      <c r="K67" s="189" t="s">
        <v>19</v>
      </c>
      <c r="L67" s="399">
        <f>SUM(L13:L66)</f>
        <v>84</v>
      </c>
      <c r="M67" s="188">
        <f>SUM(M13:M66)</f>
        <v>28</v>
      </c>
      <c r="N67" s="188">
        <f>SUM(N13:N66)</f>
        <v>23</v>
      </c>
      <c r="O67" s="189" t="s">
        <v>19</v>
      </c>
      <c r="P67" s="399">
        <f>SUM(P13:P66)</f>
        <v>74</v>
      </c>
      <c r="Q67" s="188">
        <f>SUM(Q13:Q66)</f>
        <v>34</v>
      </c>
      <c r="R67" s="188">
        <f>SUM(R13:R66)</f>
        <v>22</v>
      </c>
      <c r="S67" s="189" t="s">
        <v>19</v>
      </c>
      <c r="T67" s="188">
        <f>SUM(T13:T66)</f>
        <v>70</v>
      </c>
      <c r="U67" s="188">
        <f>SUM(U13:U66)</f>
        <v>28</v>
      </c>
      <c r="V67" s="188">
        <f>SUM(V13:V66)</f>
        <v>18</v>
      </c>
      <c r="W67" s="189" t="s">
        <v>19</v>
      </c>
      <c r="X67" s="399">
        <f>SUM(X13:X66)</f>
        <v>44</v>
      </c>
      <c r="Y67" s="188">
        <f>SUM(Y13:Y66)</f>
        <v>38</v>
      </c>
      <c r="Z67" s="188">
        <f>SUM(Z13:Z66)</f>
        <v>12</v>
      </c>
      <c r="AA67" s="189" t="s">
        <v>19</v>
      </c>
      <c r="AB67" s="399">
        <f>SUM(AB12:AB66)</f>
        <v>386</v>
      </c>
      <c r="AC67" s="188">
        <f>SUM(AC12:AC66)</f>
        <v>242</v>
      </c>
      <c r="AD67" s="196">
        <f>SUM(AD12:AD66)</f>
        <v>115</v>
      </c>
      <c r="AE67" s="188">
        <f>SUM(AE12:AE66)</f>
        <v>628</v>
      </c>
      <c r="AF67" s="475"/>
      <c r="AG67" s="475"/>
    </row>
    <row r="68" spans="1:33" ht="18" thickBot="1" x14ac:dyDescent="0.35">
      <c r="A68" s="190"/>
      <c r="B68" s="191"/>
      <c r="C68" s="164" t="s">
        <v>211</v>
      </c>
      <c r="D68" s="639">
        <f>D10+D67</f>
        <v>74</v>
      </c>
      <c r="E68" s="639">
        <f>E10+E67</f>
        <v>78</v>
      </c>
      <c r="F68" s="639">
        <f>F10+F67</f>
        <v>29</v>
      </c>
      <c r="G68" s="644" t="s">
        <v>19</v>
      </c>
      <c r="H68" s="639">
        <f>H10+H67</f>
        <v>80</v>
      </c>
      <c r="I68" s="639">
        <f>I10+I67</f>
        <v>62</v>
      </c>
      <c r="J68" s="904">
        <f>J10+J67</f>
        <v>27</v>
      </c>
      <c r="K68" s="644" t="s">
        <v>19</v>
      </c>
      <c r="L68" s="639">
        <f>L10+L67</f>
        <v>112</v>
      </c>
      <c r="M68" s="639">
        <f>M10+M67</f>
        <v>44</v>
      </c>
      <c r="N68" s="639">
        <f>N10+N67</f>
        <v>32</v>
      </c>
      <c r="O68" s="644" t="s">
        <v>19</v>
      </c>
      <c r="P68" s="639">
        <f>P10+P67</f>
        <v>86</v>
      </c>
      <c r="Q68" s="639">
        <f>Q10+Q67</f>
        <v>66</v>
      </c>
      <c r="R68" s="639">
        <f>R10+R67</f>
        <v>31</v>
      </c>
      <c r="S68" s="644" t="s">
        <v>19</v>
      </c>
      <c r="T68" s="639">
        <f>T10+T67</f>
        <v>98</v>
      </c>
      <c r="U68" s="639">
        <f>U10+U67</f>
        <v>52</v>
      </c>
      <c r="V68" s="639">
        <f>V10+V67</f>
        <v>33</v>
      </c>
      <c r="W68" s="644" t="s">
        <v>19</v>
      </c>
      <c r="X68" s="647">
        <f>X10+X67</f>
        <v>78</v>
      </c>
      <c r="Y68" s="639">
        <f>Y10+Y67</f>
        <v>52</v>
      </c>
      <c r="Z68" s="639">
        <f>Z10+Z67</f>
        <v>28</v>
      </c>
      <c r="AA68" s="644" t="s">
        <v>19</v>
      </c>
      <c r="AB68" s="647">
        <f t="shared" ref="AB68:AE68" si="7">AB10+AB67</f>
        <v>528</v>
      </c>
      <c r="AC68" s="646">
        <f t="shared" si="7"/>
        <v>378</v>
      </c>
      <c r="AD68" s="845">
        <f t="shared" si="7"/>
        <v>180</v>
      </c>
      <c r="AE68" s="647">
        <f t="shared" si="7"/>
        <v>906</v>
      </c>
      <c r="AF68" s="475"/>
      <c r="AG68" s="475"/>
    </row>
    <row r="69" spans="1:33" ht="16.5" x14ac:dyDescent="0.3">
      <c r="A69" s="277"/>
      <c r="B69" s="278"/>
      <c r="C69" s="279" t="s">
        <v>5</v>
      </c>
      <c r="D69" s="1049"/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049"/>
      <c r="S69" s="1049"/>
      <c r="T69" s="1049"/>
      <c r="U69" s="1049"/>
      <c r="V69" s="1049"/>
      <c r="W69" s="1049"/>
      <c r="X69" s="1049"/>
      <c r="Y69" s="1049"/>
      <c r="Z69" s="1049"/>
      <c r="AA69" s="1049"/>
      <c r="AB69" s="1049"/>
      <c r="AC69" s="1049"/>
      <c r="AD69" s="1043"/>
      <c r="AE69" s="1067"/>
      <c r="AF69" s="475"/>
      <c r="AG69" s="475"/>
    </row>
    <row r="70" spans="1:33" ht="15.75" x14ac:dyDescent="0.25">
      <c r="A70" s="28" t="s">
        <v>149</v>
      </c>
      <c r="B70" s="30" t="s">
        <v>1</v>
      </c>
      <c r="C70" s="31" t="s">
        <v>121</v>
      </c>
      <c r="D70" s="68"/>
      <c r="E70" s="68"/>
      <c r="F70" s="108" t="s">
        <v>19</v>
      </c>
      <c r="G70" s="109"/>
      <c r="H70" s="68"/>
      <c r="I70" s="68"/>
      <c r="J70" s="108" t="s">
        <v>19</v>
      </c>
      <c r="K70" s="109"/>
      <c r="L70" s="68"/>
      <c r="M70" s="68"/>
      <c r="N70" s="108" t="s">
        <v>19</v>
      </c>
      <c r="O70" s="109"/>
      <c r="P70" s="68"/>
      <c r="Q70" s="68"/>
      <c r="R70" s="108" t="s">
        <v>19</v>
      </c>
      <c r="S70" s="109" t="s">
        <v>213</v>
      </c>
      <c r="T70" s="68"/>
      <c r="U70" s="68"/>
      <c r="V70" s="108" t="s">
        <v>19</v>
      </c>
      <c r="W70" s="109"/>
      <c r="X70" s="68"/>
      <c r="Y70" s="68"/>
      <c r="Z70" s="108" t="s">
        <v>19</v>
      </c>
      <c r="AA70" s="129"/>
      <c r="AB70" s="74">
        <f t="shared" ref="AB70:AB73" si="8">SUM(D70,H70,L70,P70,T70,X70)</f>
        <v>0</v>
      </c>
      <c r="AC70" s="68">
        <f t="shared" ref="AC70:AC73" si="9">SUM(E70,I70,M70,Q70,U70,Y70)</f>
        <v>0</v>
      </c>
      <c r="AD70" s="108" t="s">
        <v>19</v>
      </c>
      <c r="AE70" s="75"/>
      <c r="AF70" s="475"/>
      <c r="AG70" s="475"/>
    </row>
    <row r="71" spans="1:33" ht="15.75" x14ac:dyDescent="0.25">
      <c r="A71" s="28" t="s">
        <v>122</v>
      </c>
      <c r="B71" s="30" t="s">
        <v>1</v>
      </c>
      <c r="C71" s="20" t="s">
        <v>123</v>
      </c>
      <c r="D71" s="68"/>
      <c r="E71" s="68"/>
      <c r="F71" s="108" t="s">
        <v>19</v>
      </c>
      <c r="G71" s="109"/>
      <c r="H71" s="68"/>
      <c r="I71" s="68"/>
      <c r="J71" s="108" t="s">
        <v>19</v>
      </c>
      <c r="K71" s="109"/>
      <c r="L71" s="68"/>
      <c r="M71" s="68"/>
      <c r="N71" s="108" t="s">
        <v>19</v>
      </c>
      <c r="O71" s="109"/>
      <c r="P71" s="68"/>
      <c r="Q71" s="68"/>
      <c r="R71" s="108" t="s">
        <v>19</v>
      </c>
      <c r="S71" s="109"/>
      <c r="T71" s="68"/>
      <c r="U71" s="68"/>
      <c r="V71" s="108" t="s">
        <v>19</v>
      </c>
      <c r="W71" s="109"/>
      <c r="X71" s="68"/>
      <c r="Y71" s="68"/>
      <c r="Z71" s="108" t="s">
        <v>19</v>
      </c>
      <c r="AA71" s="129" t="s">
        <v>214</v>
      </c>
      <c r="AB71" s="74">
        <f t="shared" si="8"/>
        <v>0</v>
      </c>
      <c r="AC71" s="68">
        <f t="shared" si="9"/>
        <v>0</v>
      </c>
      <c r="AD71" s="108"/>
      <c r="AE71" s="75"/>
    </row>
    <row r="72" spans="1:33" ht="15.75" x14ac:dyDescent="0.25">
      <c r="A72" s="32" t="s">
        <v>124</v>
      </c>
      <c r="B72" s="30" t="s">
        <v>1</v>
      </c>
      <c r="C72" s="33" t="s">
        <v>125</v>
      </c>
      <c r="D72" s="68"/>
      <c r="E72" s="68"/>
      <c r="F72" s="108" t="s">
        <v>19</v>
      </c>
      <c r="G72" s="109"/>
      <c r="H72" s="68"/>
      <c r="I72" s="68"/>
      <c r="J72" s="108" t="s">
        <v>19</v>
      </c>
      <c r="K72" s="109"/>
      <c r="L72" s="68"/>
      <c r="M72" s="68"/>
      <c r="N72" s="108" t="s">
        <v>19</v>
      </c>
      <c r="O72" s="109"/>
      <c r="P72" s="68"/>
      <c r="Q72" s="68"/>
      <c r="R72" s="108" t="s">
        <v>19</v>
      </c>
      <c r="S72" s="109"/>
      <c r="T72" s="68"/>
      <c r="U72" s="68"/>
      <c r="V72" s="108" t="s">
        <v>19</v>
      </c>
      <c r="W72" s="109"/>
      <c r="X72" s="68"/>
      <c r="Y72" s="68"/>
      <c r="Z72" s="108" t="s">
        <v>19</v>
      </c>
      <c r="AA72" s="129" t="s">
        <v>214</v>
      </c>
      <c r="AB72" s="74">
        <f t="shared" si="8"/>
        <v>0</v>
      </c>
      <c r="AC72" s="68">
        <f t="shared" si="9"/>
        <v>0</v>
      </c>
      <c r="AD72" s="108"/>
      <c r="AE72" s="75"/>
    </row>
    <row r="73" spans="1:33" ht="16.5" thickBot="1" x14ac:dyDescent="0.3">
      <c r="A73" s="280" t="s">
        <v>396</v>
      </c>
      <c r="B73" s="30" t="s">
        <v>1</v>
      </c>
      <c r="C73" s="281" t="s">
        <v>397</v>
      </c>
      <c r="D73" s="199"/>
      <c r="E73" s="199"/>
      <c r="F73" s="409" t="s">
        <v>19</v>
      </c>
      <c r="G73" s="410"/>
      <c r="H73" s="199"/>
      <c r="I73" s="199"/>
      <c r="J73" s="409" t="s">
        <v>19</v>
      </c>
      <c r="K73" s="410"/>
      <c r="L73" s="199"/>
      <c r="M73" s="199"/>
      <c r="N73" s="409" t="s">
        <v>19</v>
      </c>
      <c r="O73" s="410"/>
      <c r="P73" s="199"/>
      <c r="Q73" s="199"/>
      <c r="R73" s="409" t="s">
        <v>19</v>
      </c>
      <c r="S73" s="410"/>
      <c r="T73" s="199"/>
      <c r="U73" s="199"/>
      <c r="V73" s="409" t="s">
        <v>19</v>
      </c>
      <c r="W73" s="410"/>
      <c r="X73" s="199"/>
      <c r="Y73" s="199"/>
      <c r="Z73" s="409" t="s">
        <v>19</v>
      </c>
      <c r="AA73" s="422" t="s">
        <v>214</v>
      </c>
      <c r="AB73" s="74">
        <f t="shared" si="8"/>
        <v>0</v>
      </c>
      <c r="AC73" s="68">
        <f t="shared" si="9"/>
        <v>0</v>
      </c>
      <c r="AD73" s="108"/>
      <c r="AE73" s="75"/>
    </row>
    <row r="74" spans="1:33" ht="17.25" thickBot="1" x14ac:dyDescent="0.35">
      <c r="A74" s="282"/>
      <c r="B74" s="283"/>
      <c r="C74" s="284" t="s">
        <v>15</v>
      </c>
      <c r="D74" s="376">
        <f t="shared" ref="D74:AC74" si="10">SUM(D70:D73)</f>
        <v>0</v>
      </c>
      <c r="E74" s="376">
        <f t="shared" si="10"/>
        <v>0</v>
      </c>
      <c r="F74" s="377">
        <f t="shared" si="10"/>
        <v>0</v>
      </c>
      <c r="G74" s="378">
        <f t="shared" si="10"/>
        <v>0</v>
      </c>
      <c r="H74" s="376">
        <f t="shared" si="10"/>
        <v>0</v>
      </c>
      <c r="I74" s="376">
        <f t="shared" si="10"/>
        <v>0</v>
      </c>
      <c r="J74" s="377">
        <f t="shared" si="10"/>
        <v>0</v>
      </c>
      <c r="K74" s="378">
        <f t="shared" si="10"/>
        <v>0</v>
      </c>
      <c r="L74" s="376">
        <f t="shared" si="10"/>
        <v>0</v>
      </c>
      <c r="M74" s="376">
        <f t="shared" si="10"/>
        <v>0</v>
      </c>
      <c r="N74" s="379">
        <f t="shared" si="10"/>
        <v>0</v>
      </c>
      <c r="O74" s="378">
        <f t="shared" si="10"/>
        <v>0</v>
      </c>
      <c r="P74" s="376">
        <f t="shared" si="10"/>
        <v>0</v>
      </c>
      <c r="Q74" s="376">
        <f t="shared" si="10"/>
        <v>0</v>
      </c>
      <c r="R74" s="377">
        <f t="shared" si="10"/>
        <v>0</v>
      </c>
      <c r="S74" s="378">
        <f t="shared" si="10"/>
        <v>0</v>
      </c>
      <c r="T74" s="376">
        <f t="shared" si="10"/>
        <v>0</v>
      </c>
      <c r="U74" s="376">
        <f t="shared" si="10"/>
        <v>0</v>
      </c>
      <c r="V74" s="377">
        <f t="shared" si="10"/>
        <v>0</v>
      </c>
      <c r="W74" s="378">
        <f t="shared" si="10"/>
        <v>0</v>
      </c>
      <c r="X74" s="376">
        <f t="shared" si="10"/>
        <v>0</v>
      </c>
      <c r="Y74" s="376">
        <f t="shared" si="10"/>
        <v>0</v>
      </c>
      <c r="Z74" s="377">
        <f t="shared" si="10"/>
        <v>0</v>
      </c>
      <c r="AA74" s="378">
        <f t="shared" si="10"/>
        <v>0</v>
      </c>
      <c r="AB74" s="415">
        <f t="shared" si="10"/>
        <v>0</v>
      </c>
      <c r="AC74" s="380">
        <f t="shared" si="10"/>
        <v>0</v>
      </c>
      <c r="AD74" s="377" t="s">
        <v>19</v>
      </c>
      <c r="AE74" s="381" t="s">
        <v>356</v>
      </c>
    </row>
    <row r="75" spans="1:33" ht="17.25" thickBot="1" x14ac:dyDescent="0.35">
      <c r="A75" s="285"/>
      <c r="B75" s="286"/>
      <c r="C75" s="287" t="s">
        <v>269</v>
      </c>
      <c r="D75" s="382">
        <f>D68+D74</f>
        <v>74</v>
      </c>
      <c r="E75" s="382">
        <f>E68+E74</f>
        <v>78</v>
      </c>
      <c r="F75" s="383" t="s">
        <v>19</v>
      </c>
      <c r="G75" s="384" t="s">
        <v>19</v>
      </c>
      <c r="H75" s="382">
        <f>H68+H74</f>
        <v>80</v>
      </c>
      <c r="I75" s="382">
        <f>I68+I74</f>
        <v>62</v>
      </c>
      <c r="J75" s="383" t="s">
        <v>19</v>
      </c>
      <c r="K75" s="384" t="s">
        <v>19</v>
      </c>
      <c r="L75" s="382">
        <f>L68+L74</f>
        <v>112</v>
      </c>
      <c r="M75" s="382">
        <f>M68+M74</f>
        <v>44</v>
      </c>
      <c r="N75" s="385" t="s">
        <v>19</v>
      </c>
      <c r="O75" s="384" t="s">
        <v>19</v>
      </c>
      <c r="P75" s="382">
        <f>P68+P74</f>
        <v>86</v>
      </c>
      <c r="Q75" s="382">
        <f>Q68+Q74</f>
        <v>66</v>
      </c>
      <c r="R75" s="383" t="s">
        <v>19</v>
      </c>
      <c r="S75" s="384" t="s">
        <v>19</v>
      </c>
      <c r="T75" s="382">
        <f>T68+T74</f>
        <v>98</v>
      </c>
      <c r="U75" s="382">
        <f>U68+U74</f>
        <v>52</v>
      </c>
      <c r="V75" s="383" t="s">
        <v>19</v>
      </c>
      <c r="W75" s="384" t="s">
        <v>19</v>
      </c>
      <c r="X75" s="382">
        <f>X68+X74</f>
        <v>78</v>
      </c>
      <c r="Y75" s="382">
        <f>Y68+Y74</f>
        <v>52</v>
      </c>
      <c r="Z75" s="383" t="s">
        <v>19</v>
      </c>
      <c r="AA75" s="384" t="s">
        <v>19</v>
      </c>
      <c r="AB75" s="430">
        <f>SUM(AB68+AB74)</f>
        <v>528</v>
      </c>
      <c r="AC75" s="404">
        <f>SUM(AC68+AC74)</f>
        <v>378</v>
      </c>
      <c r="AD75" s="377" t="s">
        <v>19</v>
      </c>
      <c r="AE75" s="381" t="s">
        <v>356</v>
      </c>
    </row>
    <row r="76" spans="1:33" ht="17.25" thickTop="1" x14ac:dyDescent="0.3">
      <c r="A76" s="288"/>
      <c r="B76" s="289"/>
      <c r="C76" s="290"/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1043"/>
      <c r="AC76" s="1043"/>
      <c r="AD76" s="1043"/>
      <c r="AE76" s="1068"/>
    </row>
    <row r="77" spans="1:33" ht="15.75" x14ac:dyDescent="0.25">
      <c r="A77" s="842" t="s">
        <v>143</v>
      </c>
      <c r="B77" s="843" t="s">
        <v>1</v>
      </c>
      <c r="C77" s="840" t="s">
        <v>21</v>
      </c>
      <c r="D77" s="130"/>
      <c r="E77" s="130"/>
      <c r="F77" s="351"/>
      <c r="G77" s="352"/>
      <c r="H77" s="130"/>
      <c r="I77" s="130">
        <v>160</v>
      </c>
      <c r="J77" s="351" t="s">
        <v>19</v>
      </c>
      <c r="K77" s="352" t="s">
        <v>137</v>
      </c>
      <c r="L77" s="130"/>
      <c r="M77" s="130"/>
      <c r="N77" s="351"/>
      <c r="O77" s="351"/>
      <c r="P77" s="130"/>
      <c r="Q77" s="130"/>
      <c r="R77" s="351"/>
      <c r="S77" s="352"/>
      <c r="T77" s="130"/>
      <c r="U77" s="130"/>
      <c r="V77" s="351"/>
      <c r="W77" s="351"/>
      <c r="X77" s="130"/>
      <c r="Y77" s="61"/>
      <c r="Z77" s="19"/>
      <c r="AA77" s="386"/>
      <c r="AB77" s="387"/>
      <c r="AC77" s="387"/>
      <c r="AD77" s="387"/>
      <c r="AE77" s="387"/>
    </row>
    <row r="78" spans="1:33" ht="15.75" x14ac:dyDescent="0.25">
      <c r="A78" s="844" t="s">
        <v>798</v>
      </c>
      <c r="B78" s="291" t="s">
        <v>1</v>
      </c>
      <c r="C78" s="841" t="s">
        <v>22</v>
      </c>
      <c r="D78" s="130"/>
      <c r="E78" s="130"/>
      <c r="F78" s="351"/>
      <c r="G78" s="356"/>
      <c r="H78" s="130"/>
      <c r="I78" s="130"/>
      <c r="J78" s="351"/>
      <c r="K78" s="356"/>
      <c r="L78" s="130"/>
      <c r="M78" s="130"/>
      <c r="N78" s="351"/>
      <c r="O78" s="351"/>
      <c r="P78" s="130"/>
      <c r="Q78" s="130">
        <v>160</v>
      </c>
      <c r="R78" s="351" t="s">
        <v>19</v>
      </c>
      <c r="S78" s="356" t="s">
        <v>137</v>
      </c>
      <c r="T78" s="130"/>
      <c r="U78" s="130"/>
      <c r="V78" s="351"/>
      <c r="W78" s="351"/>
      <c r="X78" s="130"/>
      <c r="Y78" s="61"/>
      <c r="Z78" s="19"/>
      <c r="AA78" s="388"/>
      <c r="AB78" s="387"/>
      <c r="AC78" s="387"/>
      <c r="AD78" s="387"/>
      <c r="AE78" s="387"/>
    </row>
    <row r="79" spans="1:33" ht="15.75" x14ac:dyDescent="0.25">
      <c r="A79" s="844" t="s">
        <v>797</v>
      </c>
      <c r="B79" s="291" t="s">
        <v>1</v>
      </c>
      <c r="C79" s="841" t="s">
        <v>115</v>
      </c>
      <c r="D79" s="130"/>
      <c r="E79" s="130"/>
      <c r="F79" s="351"/>
      <c r="G79" s="356"/>
      <c r="H79" s="130"/>
      <c r="I79" s="130"/>
      <c r="J79" s="351"/>
      <c r="K79" s="356"/>
      <c r="L79" s="130"/>
      <c r="M79" s="130"/>
      <c r="N79" s="351"/>
      <c r="O79" s="351"/>
      <c r="P79" s="130"/>
      <c r="Q79" s="130"/>
      <c r="R79" s="351"/>
      <c r="S79" s="356"/>
      <c r="T79" s="130"/>
      <c r="U79" s="130"/>
      <c r="V79" s="351"/>
      <c r="W79" s="351"/>
      <c r="X79" s="130"/>
      <c r="Y79" s="61">
        <v>80</v>
      </c>
      <c r="Z79" s="19" t="s">
        <v>356</v>
      </c>
      <c r="AA79" s="388" t="s">
        <v>137</v>
      </c>
      <c r="AB79" s="387"/>
      <c r="AC79" s="387"/>
      <c r="AD79" s="387"/>
      <c r="AE79" s="387"/>
    </row>
    <row r="80" spans="1:33" ht="15.75" x14ac:dyDescent="0.2">
      <c r="A80" s="1045"/>
      <c r="B80" s="1046"/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357"/>
      <c r="U80" s="357"/>
      <c r="V80" s="357"/>
      <c r="W80" s="357"/>
      <c r="X80" s="357"/>
      <c r="Y80" s="357"/>
      <c r="Z80" s="357"/>
      <c r="AA80" s="357"/>
      <c r="AB80" s="389"/>
      <c r="AC80" s="389"/>
      <c r="AD80" s="389"/>
      <c r="AE80" s="390"/>
    </row>
    <row r="81" spans="1:31" ht="15.75" x14ac:dyDescent="0.2">
      <c r="A81" s="1047" t="s">
        <v>20</v>
      </c>
      <c r="B81" s="1048"/>
      <c r="C81" s="1048"/>
      <c r="D81" s="1048"/>
      <c r="E81" s="1048"/>
      <c r="F81" s="1048"/>
      <c r="G81" s="1048"/>
      <c r="H81" s="1048"/>
      <c r="I81" s="1048"/>
      <c r="J81" s="1048"/>
      <c r="K81" s="1048"/>
      <c r="L81" s="1048"/>
      <c r="M81" s="1048"/>
      <c r="N81" s="1048"/>
      <c r="O81" s="1048"/>
      <c r="P81" s="1048"/>
      <c r="Q81" s="1048"/>
      <c r="R81" s="1048"/>
      <c r="S81" s="1048"/>
      <c r="T81" s="406"/>
      <c r="U81" s="406"/>
      <c r="V81" s="406"/>
      <c r="W81" s="406"/>
      <c r="X81" s="406"/>
      <c r="Y81" s="406"/>
      <c r="Z81" s="406"/>
      <c r="AA81" s="406"/>
      <c r="AB81" s="389"/>
      <c r="AC81" s="389"/>
      <c r="AD81" s="389"/>
      <c r="AE81" s="390"/>
    </row>
    <row r="82" spans="1:31" ht="16.5" x14ac:dyDescent="0.3">
      <c r="A82" s="241"/>
      <c r="B82" s="60"/>
      <c r="C82" s="292" t="s">
        <v>16</v>
      </c>
      <c r="D82" s="140"/>
      <c r="E82" s="140"/>
      <c r="F82" s="74"/>
      <c r="G82" s="141" t="str">
        <f>IF(COUNTIF(G13:G79,"A")=0,"",COUNTIF(G13:G79,"A"))</f>
        <v/>
      </c>
      <c r="H82" s="140"/>
      <c r="I82" s="140"/>
      <c r="J82" s="74"/>
      <c r="K82" s="141">
        <f>IF(COUNTIF(K13:K79,"A")=0,"",COUNTIF(K13:K79,"A"))</f>
        <v>1</v>
      </c>
      <c r="L82" s="140"/>
      <c r="M82" s="140"/>
      <c r="N82" s="74"/>
      <c r="O82" s="141" t="str">
        <f>IF(COUNTIF(O13:O79,"A")=0,"",COUNTIF(O13:O79,"A"))</f>
        <v/>
      </c>
      <c r="P82" s="140"/>
      <c r="Q82" s="140"/>
      <c r="R82" s="74"/>
      <c r="S82" s="141">
        <f>IF(COUNTIF(S13:S79,"A")=0,"",COUNTIF(S13:S79,"A"))</f>
        <v>1</v>
      </c>
      <c r="T82" s="140"/>
      <c r="U82" s="140"/>
      <c r="V82" s="74"/>
      <c r="W82" s="141" t="str">
        <f>IF(COUNTIF(W13:W79,"A")=0,"",COUNTIF(W13:W79,"A"))</f>
        <v/>
      </c>
      <c r="X82" s="140"/>
      <c r="Y82" s="140"/>
      <c r="Z82" s="74"/>
      <c r="AA82" s="141">
        <f>IF(COUNTIF(AA13:AA79,"A")=0,"",COUNTIF(AA13:AA79,"A"))</f>
        <v>1</v>
      </c>
      <c r="AB82" s="140"/>
      <c r="AC82" s="140"/>
      <c r="AD82" s="74"/>
      <c r="AE82" s="142">
        <f t="shared" ref="AE82:AE94" si="11">IF(SUM(G82:AA82)=0,"",SUM(G82:AA82))</f>
        <v>3</v>
      </c>
    </row>
    <row r="83" spans="1:31" ht="16.5" x14ac:dyDescent="0.3">
      <c r="A83" s="241"/>
      <c r="B83" s="60"/>
      <c r="C83" s="292" t="s">
        <v>17</v>
      </c>
      <c r="D83" s="140"/>
      <c r="E83" s="140"/>
      <c r="F83" s="74"/>
      <c r="G83" s="141" t="str">
        <f>IF(COUNTIF(G13:G79,"B")=0,"",COUNTIF(G13:G79,"B"))</f>
        <v/>
      </c>
      <c r="H83" s="140"/>
      <c r="I83" s="140"/>
      <c r="J83" s="74"/>
      <c r="K83" s="141">
        <f>IF(COUNTIF(K13:K79,"B")=0,"",COUNTIF(K13:K79,"B"))</f>
        <v>1</v>
      </c>
      <c r="L83" s="140"/>
      <c r="M83" s="140"/>
      <c r="N83" s="74"/>
      <c r="O83" s="141">
        <f>IF(COUNTIF(O13:O79,"B")=0,"",COUNTIF(O13:O79,"B"))</f>
        <v>1</v>
      </c>
      <c r="P83" s="140"/>
      <c r="Q83" s="140"/>
      <c r="R83" s="74"/>
      <c r="S83" s="141" t="str">
        <f>IF(COUNTIF(S13:S79,"B")=0,"",COUNTIF(S13:S79,"B"))</f>
        <v/>
      </c>
      <c r="T83" s="140"/>
      <c r="U83" s="140"/>
      <c r="V83" s="74"/>
      <c r="W83" s="141" t="str">
        <f>IF(COUNTIF(W13:W79,"B")=0,"",COUNTIF(W13:W79,"B"))</f>
        <v/>
      </c>
      <c r="X83" s="140"/>
      <c r="Y83" s="140"/>
      <c r="Z83" s="74"/>
      <c r="AA83" s="141" t="str">
        <f>IF(COUNTIF(AA13:AA79,"B")=0,"",COUNTIF(AA13:AA79,"B"))</f>
        <v/>
      </c>
      <c r="AB83" s="140"/>
      <c r="AC83" s="140"/>
      <c r="AD83" s="74"/>
      <c r="AE83" s="142">
        <f t="shared" si="11"/>
        <v>2</v>
      </c>
    </row>
    <row r="84" spans="1:31" ht="16.5" x14ac:dyDescent="0.3">
      <c r="A84" s="241"/>
      <c r="B84" s="60"/>
      <c r="C84" s="292" t="s">
        <v>177</v>
      </c>
      <c r="D84" s="140"/>
      <c r="E84" s="140"/>
      <c r="F84" s="74"/>
      <c r="G84" s="141">
        <f>IF(COUNTIF(G13:G79,"ÉÉ")=0,"",COUNTIF(G13:G79,"ÉÉ"))</f>
        <v>4</v>
      </c>
      <c r="H84" s="140"/>
      <c r="I84" s="140"/>
      <c r="J84" s="74"/>
      <c r="K84" s="141">
        <f>IF(COUNTIF(K13:K79,"ÉÉ")=0,"",COUNTIF(K13:K79,"ÉÉ"))</f>
        <v>1</v>
      </c>
      <c r="L84" s="140"/>
      <c r="M84" s="140"/>
      <c r="N84" s="74"/>
      <c r="O84" s="141" t="str">
        <f>IF(COUNTIF(O13:O79,"ÉÉ")=0,"",COUNTIF(O13:O79,"ÉÉ"))</f>
        <v/>
      </c>
      <c r="P84" s="140"/>
      <c r="Q84" s="140"/>
      <c r="R84" s="74"/>
      <c r="S84" s="141" t="str">
        <f>IF(COUNTIF(S13:S79,"ÉÉ")=0,"",COUNTIF(S13:S79,"ÉÉ"))</f>
        <v/>
      </c>
      <c r="T84" s="140"/>
      <c r="U84" s="140"/>
      <c r="V84" s="74"/>
      <c r="W84" s="141" t="str">
        <f>IF(COUNTIF(W13:W79,"ÉÉ")=0,"",COUNTIF(W13:W79,"ÉÉ"))</f>
        <v/>
      </c>
      <c r="X84" s="140"/>
      <c r="Y84" s="140"/>
      <c r="Z84" s="74"/>
      <c r="AA84" s="141" t="str">
        <f>IF(COUNTIF(AA13:AA79,"ÉÉ")=0,"",COUNTIF(AA13:AA79,"ÉÉ"))</f>
        <v/>
      </c>
      <c r="AB84" s="140"/>
      <c r="AC84" s="140"/>
      <c r="AD84" s="74"/>
      <c r="AE84" s="142">
        <f t="shared" si="11"/>
        <v>5</v>
      </c>
    </row>
    <row r="85" spans="1:31" ht="16.5" x14ac:dyDescent="0.3">
      <c r="A85" s="241"/>
      <c r="B85" s="60"/>
      <c r="C85" s="292" t="s">
        <v>178</v>
      </c>
      <c r="D85" s="146"/>
      <c r="E85" s="146"/>
      <c r="F85" s="147"/>
      <c r="G85" s="141" t="str">
        <f>IF(COUNTIF(G13:G79,"ÉÉ(Z)")=0,"",COUNTIF(G13:G79,"ÉÉ(Z)"))</f>
        <v/>
      </c>
      <c r="H85" s="146"/>
      <c r="I85" s="146"/>
      <c r="J85" s="147"/>
      <c r="K85" s="141">
        <f>IF(COUNTIF(K13:K79,"ÉÉ(Z)")=0,"",COUNTIF(K13:K79,"ÉÉ(Z)"))</f>
        <v>1</v>
      </c>
      <c r="L85" s="146"/>
      <c r="M85" s="146"/>
      <c r="N85" s="147"/>
      <c r="O85" s="141" t="str">
        <f>IF(COUNTIF(O13:O79,"ÉÉ(Z)")=0,"",COUNTIF(O13:O79,"ÉÉ(Z)"))</f>
        <v/>
      </c>
      <c r="P85" s="146"/>
      <c r="Q85" s="146"/>
      <c r="R85" s="147"/>
      <c r="S85" s="141">
        <f>IF(COUNTIF(S13:S79,"ÉÉ(Z)")=0,"",COUNTIF(S13:S79,"ÉÉ(Z)"))</f>
        <v>1</v>
      </c>
      <c r="T85" s="146"/>
      <c r="U85" s="146"/>
      <c r="V85" s="147"/>
      <c r="W85" s="141" t="str">
        <f>IF(COUNTIF(W13:W79,"ÉÉ(Z)")=0,"",COUNTIF(W13:W79,"ÉÉ(Z)"))</f>
        <v/>
      </c>
      <c r="X85" s="146"/>
      <c r="Y85" s="146"/>
      <c r="Z85" s="147"/>
      <c r="AA85" s="141">
        <f>IF(COUNTIF(AA13:AA79,"ÉÉ(Z)")=0,"",COUNTIF(AA13:AA79,"ÉÉ(Z)"))</f>
        <v>1</v>
      </c>
      <c r="AB85" s="146"/>
      <c r="AC85" s="146"/>
      <c r="AD85" s="147"/>
      <c r="AE85" s="142">
        <f t="shared" si="11"/>
        <v>3</v>
      </c>
    </row>
    <row r="86" spans="1:31" ht="16.5" x14ac:dyDescent="0.3">
      <c r="A86" s="241"/>
      <c r="B86" s="60"/>
      <c r="C86" s="292" t="s">
        <v>179</v>
      </c>
      <c r="D86" s="140"/>
      <c r="E86" s="140"/>
      <c r="F86" s="74"/>
      <c r="G86" s="141">
        <f>IF(COUNTIF(G13:G79,"GYJ")=0,"",COUNTIF(G13:G79,"GYJ"))</f>
        <v>3</v>
      </c>
      <c r="H86" s="140"/>
      <c r="I86" s="140"/>
      <c r="J86" s="74"/>
      <c r="K86" s="141">
        <f>IF(COUNTIF(K13:K79,"GYJ")=0,"",COUNTIF(K13:K79,"GYJ"))</f>
        <v>4</v>
      </c>
      <c r="L86" s="140"/>
      <c r="M86" s="140"/>
      <c r="N86" s="74"/>
      <c r="O86" s="141">
        <f>IF(COUNTIF(O13:O79,"GYJ")=0,"",COUNTIF(O13:O79,"GYJ"))</f>
        <v>2</v>
      </c>
      <c r="P86" s="140"/>
      <c r="Q86" s="140"/>
      <c r="R86" s="74"/>
      <c r="S86" s="141">
        <f>IF(COUNTIF(S13:S79,"GYJ")=0,"",COUNTIF(S13:S79,"GYJ"))</f>
        <v>4</v>
      </c>
      <c r="T86" s="140"/>
      <c r="U86" s="140"/>
      <c r="V86" s="74"/>
      <c r="W86" s="141">
        <f>IF(COUNTIF(W13:W79,"GYJ")=0,"",COUNTIF(W13:W79,"GYJ"))</f>
        <v>2</v>
      </c>
      <c r="X86" s="140"/>
      <c r="Y86" s="140"/>
      <c r="Z86" s="74"/>
      <c r="AA86" s="141">
        <f>IF(COUNTIF(AA13:AA79,"GYJ")=0,"",COUNTIF(AA13:AA79,"GYJ"))</f>
        <v>5</v>
      </c>
      <c r="AB86" s="140"/>
      <c r="AC86" s="140"/>
      <c r="AD86" s="74"/>
      <c r="AE86" s="142">
        <f t="shared" si="11"/>
        <v>20</v>
      </c>
    </row>
    <row r="87" spans="1:31" ht="15.75" x14ac:dyDescent="0.25">
      <c r="A87" s="241"/>
      <c r="B87" s="242"/>
      <c r="C87" s="292" t="s">
        <v>180</v>
      </c>
      <c r="D87" s="140"/>
      <c r="E87" s="140"/>
      <c r="F87" s="74"/>
      <c r="G87" s="141" t="str">
        <f>IF(COUNTIF(G13:G79,"GYJ(Z)")=0,"",COUNTIF(G13:G79,"GYJ(Z)"))</f>
        <v/>
      </c>
      <c r="H87" s="140"/>
      <c r="I87" s="140"/>
      <c r="J87" s="74"/>
      <c r="K87" s="141" t="str">
        <f>IF(COUNTIF(K13:K79,"GYJ(Z)")=0,"",COUNTIF(K13:K79,"GYJ(Z)"))</f>
        <v/>
      </c>
      <c r="L87" s="140"/>
      <c r="M87" s="140"/>
      <c r="N87" s="74"/>
      <c r="O87" s="141" t="str">
        <f>IF(COUNTIF(O13:O79,"GYJ(Z)")=0,"",COUNTIF(O13:O79,"GYJ(Z)"))</f>
        <v/>
      </c>
      <c r="P87" s="140"/>
      <c r="Q87" s="140"/>
      <c r="R87" s="74"/>
      <c r="S87" s="141" t="str">
        <f>IF(COUNTIF(S13:S79,"GYJ(Z)")=0,"",COUNTIF(S13:S79,"GYJ(Z)"))</f>
        <v/>
      </c>
      <c r="T87" s="140"/>
      <c r="U87" s="140"/>
      <c r="V87" s="74"/>
      <c r="W87" s="141" t="str">
        <f>IF(COUNTIF(W13:W79,"GYJ(Z)")=0,"",COUNTIF(W13:W79,"GYJ(Z)"))</f>
        <v/>
      </c>
      <c r="X87" s="140"/>
      <c r="Y87" s="140"/>
      <c r="Z87" s="74"/>
      <c r="AA87" s="141" t="str">
        <f>IF(COUNTIF(AA13:AA79,"GYJ(Z)")=0,"",COUNTIF(AA13:AA79,"GYJ(Z)"))</f>
        <v/>
      </c>
      <c r="AB87" s="140"/>
      <c r="AC87" s="140"/>
      <c r="AD87" s="74"/>
      <c r="AE87" s="142" t="str">
        <f t="shared" si="11"/>
        <v/>
      </c>
    </row>
    <row r="88" spans="1:31" ht="16.5" x14ac:dyDescent="0.3">
      <c r="A88" s="241"/>
      <c r="B88" s="60"/>
      <c r="C88" s="138" t="s">
        <v>138</v>
      </c>
      <c r="D88" s="140"/>
      <c r="E88" s="140"/>
      <c r="F88" s="74"/>
      <c r="G88" s="141" t="str">
        <f>IF(COUNTIF(G13:G79,"K")=0,"",COUNTIF(G13:G79,"K"))</f>
        <v/>
      </c>
      <c r="H88" s="140"/>
      <c r="I88" s="140"/>
      <c r="J88" s="74"/>
      <c r="K88" s="141" t="str">
        <f>IF(COUNTIF(K13:K79,"K")=0,"",COUNTIF(K13:K79,"K"))</f>
        <v/>
      </c>
      <c r="L88" s="140"/>
      <c r="M88" s="140"/>
      <c r="N88" s="74"/>
      <c r="O88" s="141">
        <f>IF(COUNTIF(O13:O79,"K")=0,"",COUNTIF(O13:O79,"K"))</f>
        <v>1</v>
      </c>
      <c r="P88" s="140"/>
      <c r="Q88" s="140"/>
      <c r="R88" s="74"/>
      <c r="S88" s="141">
        <f>IF(COUNTIF(S13:S79,"K")=0,"",COUNTIF(S13:S79,"K"))</f>
        <v>1</v>
      </c>
      <c r="T88" s="140"/>
      <c r="U88" s="140"/>
      <c r="V88" s="74"/>
      <c r="W88" s="141">
        <f>IF(COUNTIF(W13:W79,"K")=0,"",COUNTIF(W13:W79,"K"))</f>
        <v>2</v>
      </c>
      <c r="X88" s="140"/>
      <c r="Y88" s="140"/>
      <c r="Z88" s="74"/>
      <c r="AA88" s="141" t="str">
        <f>IF(COUNTIF(AA13:AA79,"K")=0,"",COUNTIF(AA13:AA79,"K"))</f>
        <v/>
      </c>
      <c r="AB88" s="140"/>
      <c r="AC88" s="140"/>
      <c r="AD88" s="74"/>
      <c r="AE88" s="142">
        <f t="shared" si="11"/>
        <v>4</v>
      </c>
    </row>
    <row r="89" spans="1:31" ht="16.5" x14ac:dyDescent="0.3">
      <c r="A89" s="241"/>
      <c r="B89" s="60"/>
      <c r="C89" s="138" t="s">
        <v>139</v>
      </c>
      <c r="D89" s="140"/>
      <c r="E89" s="140"/>
      <c r="F89" s="74"/>
      <c r="G89" s="141" t="str">
        <f>IF(COUNTIF(G13:G79,"K(Z)")=0,"",COUNTIF(G13:G79,"K(Z)"))</f>
        <v/>
      </c>
      <c r="H89" s="140"/>
      <c r="I89" s="140"/>
      <c r="J89" s="74"/>
      <c r="K89" s="141">
        <f>IF(COUNTIF(K13:K79,"K(Z)")=0,"",COUNTIF(K13:K79,"K(Z)"))</f>
        <v>3</v>
      </c>
      <c r="L89" s="140"/>
      <c r="M89" s="140"/>
      <c r="N89" s="74"/>
      <c r="O89" s="141">
        <f>IF(COUNTIF(O13:O79,"K(Z)")=0,"",COUNTIF(O13:O79,"K(Z)"))</f>
        <v>5</v>
      </c>
      <c r="P89" s="140"/>
      <c r="Q89" s="140"/>
      <c r="R89" s="74"/>
      <c r="S89" s="141">
        <f>IF(COUNTIF(S13:S79,"K(Z)")=0,"",COUNTIF(S13:S79,"K(Z)"))</f>
        <v>3</v>
      </c>
      <c r="T89" s="140"/>
      <c r="U89" s="140"/>
      <c r="V89" s="74"/>
      <c r="W89" s="141">
        <f>IF(COUNTIF(W13:W79,"K(Z)")=0,"",COUNTIF(W13:W79,"K(Z)"))</f>
        <v>5</v>
      </c>
      <c r="X89" s="140"/>
      <c r="Y89" s="140"/>
      <c r="Z89" s="74"/>
      <c r="AA89" s="141">
        <f>IF(COUNTIF(AA13:AA79,"K(Z)")=0,"",COUNTIF(AA13:AA79,"K(Z)"))</f>
        <v>3</v>
      </c>
      <c r="AB89" s="140"/>
      <c r="AC89" s="140"/>
      <c r="AD89" s="74"/>
      <c r="AE89" s="142">
        <f t="shared" si="11"/>
        <v>19</v>
      </c>
    </row>
    <row r="90" spans="1:31" ht="16.5" x14ac:dyDescent="0.3">
      <c r="A90" s="241"/>
      <c r="B90" s="60"/>
      <c r="C90" s="292" t="s">
        <v>18</v>
      </c>
      <c r="D90" s="140"/>
      <c r="E90" s="140"/>
      <c r="F90" s="74"/>
      <c r="G90" s="141" t="str">
        <f>IF(COUNTIF(G13:G79,"AV")=0,"",COUNTIF(G13:G79,"AV"))</f>
        <v/>
      </c>
      <c r="H90" s="140"/>
      <c r="I90" s="140"/>
      <c r="J90" s="74"/>
      <c r="K90" s="141" t="str">
        <f>IF(COUNTIF(K13:K79,"AV")=0,"",COUNTIF(K13:K79,"AV"))</f>
        <v/>
      </c>
      <c r="L90" s="140"/>
      <c r="M90" s="140"/>
      <c r="N90" s="74"/>
      <c r="O90" s="141" t="str">
        <f>IF(COUNTIF(O13:O79,"AV")=0,"",COUNTIF(O13:O79,"AV"))</f>
        <v/>
      </c>
      <c r="P90" s="140"/>
      <c r="Q90" s="140"/>
      <c r="R90" s="74"/>
      <c r="S90" s="141" t="str">
        <f>IF(COUNTIF(S13:S79,"AV")=0,"",COUNTIF(S13:S79,"AV"))</f>
        <v/>
      </c>
      <c r="T90" s="140"/>
      <c r="U90" s="140"/>
      <c r="V90" s="74"/>
      <c r="W90" s="141" t="str">
        <f>IF(COUNTIF(W13:W79,"AV")=0,"",COUNTIF(W13:W79,"AV"))</f>
        <v/>
      </c>
      <c r="X90" s="140"/>
      <c r="Y90" s="140"/>
      <c r="Z90" s="74"/>
      <c r="AA90" s="141" t="str">
        <f>IF(COUNTIF(AA13:AA79,"AV")=0,"",COUNTIF(AA13:AA79,"AV"))</f>
        <v/>
      </c>
      <c r="AB90" s="140"/>
      <c r="AC90" s="140"/>
      <c r="AD90" s="74"/>
      <c r="AE90" s="142" t="str">
        <f t="shared" si="11"/>
        <v/>
      </c>
    </row>
    <row r="91" spans="1:31" ht="16.5" x14ac:dyDescent="0.3">
      <c r="A91" s="241"/>
      <c r="B91" s="60"/>
      <c r="C91" s="292" t="s">
        <v>181</v>
      </c>
      <c r="D91" s="140"/>
      <c r="E91" s="140"/>
      <c r="F91" s="74"/>
      <c r="G91" s="141" t="str">
        <f>IF(COUNTIF(G13:G79,"KV")=0,"",COUNTIF(G13:G79,"KV"))</f>
        <v/>
      </c>
      <c r="H91" s="140"/>
      <c r="I91" s="140"/>
      <c r="J91" s="74"/>
      <c r="K91" s="141" t="str">
        <f>IF(COUNTIF(K13:K79,"KV")=0,"",COUNTIF(K13:K79,"KV"))</f>
        <v/>
      </c>
      <c r="L91" s="140"/>
      <c r="M91" s="140"/>
      <c r="N91" s="74"/>
      <c r="O91" s="141" t="str">
        <f>IF(COUNTIF(O13:O79,"KV")=0,"",COUNTIF(O13:O79,"KV"))</f>
        <v/>
      </c>
      <c r="P91" s="140"/>
      <c r="Q91" s="140"/>
      <c r="R91" s="74"/>
      <c r="S91" s="141" t="str">
        <f>IF(COUNTIF(S13:S79,"KV")=0,"",COUNTIF(S13:S79,"KV"))</f>
        <v/>
      </c>
      <c r="T91" s="140"/>
      <c r="U91" s="140"/>
      <c r="V91" s="74"/>
      <c r="W91" s="141" t="str">
        <f>IF(COUNTIF(W13:W79,"KV")=0,"",COUNTIF(W13:W79,"KV"))</f>
        <v/>
      </c>
      <c r="X91" s="140"/>
      <c r="Y91" s="140"/>
      <c r="Z91" s="74"/>
      <c r="AA91" s="141" t="str">
        <f>IF(COUNTIF(AA13:AA79,"KV")=0,"",COUNTIF(AA13:AA79,"KV"))</f>
        <v/>
      </c>
      <c r="AB91" s="140"/>
      <c r="AC91" s="140"/>
      <c r="AD91" s="74"/>
      <c r="AE91" s="142" t="str">
        <f t="shared" si="11"/>
        <v/>
      </c>
    </row>
    <row r="92" spans="1:31" ht="16.5" x14ac:dyDescent="0.3">
      <c r="A92" s="241"/>
      <c r="B92" s="60"/>
      <c r="C92" s="292" t="s">
        <v>182</v>
      </c>
      <c r="D92" s="151"/>
      <c r="E92" s="151"/>
      <c r="F92" s="152"/>
      <c r="G92" s="141" t="str">
        <f>IF(COUNTIF(G13:G79,"SZG")=0,"",COUNTIF(G13:G79,"SZG"))</f>
        <v/>
      </c>
      <c r="H92" s="151"/>
      <c r="I92" s="151"/>
      <c r="J92" s="152"/>
      <c r="K92" s="141" t="str">
        <f>IF(COUNTIF(K13:K79,"SZG")=0,"",COUNTIF(K13:K79,"SZG"))</f>
        <v/>
      </c>
      <c r="L92" s="151"/>
      <c r="M92" s="151"/>
      <c r="N92" s="152"/>
      <c r="O92" s="141" t="str">
        <f>IF(COUNTIF(O13:O79,"SZG")=0,"",COUNTIF(O13:O79,"SZG"))</f>
        <v/>
      </c>
      <c r="P92" s="151"/>
      <c r="Q92" s="151"/>
      <c r="R92" s="152"/>
      <c r="S92" s="141">
        <f>IF(COUNTIF(S13:S79,"SZG")=0,"",COUNTIF(S13:S79,"SZG"))</f>
        <v>1</v>
      </c>
      <c r="T92" s="151"/>
      <c r="U92" s="151"/>
      <c r="V92" s="152"/>
      <c r="W92" s="141" t="str">
        <f>IF(COUNTIF(W13:W79,"SZG")=0,"",COUNTIF(W13:W79,"SZG"))</f>
        <v/>
      </c>
      <c r="X92" s="151"/>
      <c r="Y92" s="151"/>
      <c r="Z92" s="152"/>
      <c r="AA92" s="141" t="str">
        <f>IF(COUNTIF(AA13:AA79,"SZG")=0,"",COUNTIF(AA13:AA79,"SZG"))</f>
        <v/>
      </c>
      <c r="AB92" s="140"/>
      <c r="AC92" s="140"/>
      <c r="AD92" s="74"/>
      <c r="AE92" s="142">
        <f t="shared" si="11"/>
        <v>1</v>
      </c>
    </row>
    <row r="93" spans="1:31" ht="16.5" x14ac:dyDescent="0.3">
      <c r="A93" s="241"/>
      <c r="B93" s="60"/>
      <c r="C93" s="292" t="s">
        <v>183</v>
      </c>
      <c r="D93" s="151"/>
      <c r="E93" s="151"/>
      <c r="F93" s="152"/>
      <c r="G93" s="141" t="str">
        <f>IF(COUNTIF(G13:G79,"ZV")=0,"",COUNTIF(G13:G79,"ZV"))</f>
        <v/>
      </c>
      <c r="H93" s="151"/>
      <c r="I93" s="151"/>
      <c r="J93" s="152"/>
      <c r="K93" s="141" t="str">
        <f>IF(COUNTIF(K13:K79,"ZV")=0,"",COUNTIF(K13:K79,"ZV"))</f>
        <v/>
      </c>
      <c r="L93" s="151"/>
      <c r="M93" s="151"/>
      <c r="N93" s="152"/>
      <c r="O93" s="141" t="str">
        <f>IF(COUNTIF(O13:O79,"ZV")=0,"",COUNTIF(O13:O79,"ZV"))</f>
        <v/>
      </c>
      <c r="P93" s="151"/>
      <c r="Q93" s="151"/>
      <c r="R93" s="152"/>
      <c r="S93" s="141" t="str">
        <f>IF(COUNTIF(S13:S79,"ZV")=0,"",COUNTIF(S13:S79,"ZV"))</f>
        <v/>
      </c>
      <c r="T93" s="151"/>
      <c r="U93" s="151"/>
      <c r="V93" s="152"/>
      <c r="W93" s="141" t="str">
        <f>IF(COUNTIF(W13:W79,"ZV")=0,"",COUNTIF(W13:W79,"ZV"))</f>
        <v/>
      </c>
      <c r="X93" s="151"/>
      <c r="Y93" s="151"/>
      <c r="Z93" s="152"/>
      <c r="AA93" s="141">
        <f>IF(COUNTIF(AA13:AA79,"ZV")=0,"",COUNTIF(AA13:AA79,"ZV"))</f>
        <v>3</v>
      </c>
      <c r="AB93" s="140"/>
      <c r="AC93" s="140"/>
      <c r="AD93" s="74"/>
      <c r="AE93" s="142">
        <f t="shared" si="11"/>
        <v>3</v>
      </c>
    </row>
    <row r="94" spans="1:31" ht="17.25" thickBot="1" x14ac:dyDescent="0.35">
      <c r="A94" s="153"/>
      <c r="B94" s="154"/>
      <c r="C94" s="155" t="s">
        <v>23</v>
      </c>
      <c r="D94" s="156"/>
      <c r="E94" s="156"/>
      <c r="F94" s="157"/>
      <c r="G94" s="158">
        <f>IF(SUM(G82:G93)=0,"",SUM(G82:G93))</f>
        <v>7</v>
      </c>
      <c r="H94" s="156"/>
      <c r="I94" s="156"/>
      <c r="J94" s="157"/>
      <c r="K94" s="158">
        <f>IF(SUM(K82:K93)=0,"",SUM(K82:K93))</f>
        <v>11</v>
      </c>
      <c r="L94" s="156"/>
      <c r="M94" s="156"/>
      <c r="N94" s="157"/>
      <c r="O94" s="158">
        <f>IF(SUM(O82:O93)=0,"",SUM(O82:O93))</f>
        <v>9</v>
      </c>
      <c r="P94" s="156"/>
      <c r="Q94" s="156"/>
      <c r="R94" s="157"/>
      <c r="S94" s="158">
        <f>IF(SUM(S82:S93)=0,"",SUM(S82:S93))</f>
        <v>11</v>
      </c>
      <c r="T94" s="156"/>
      <c r="U94" s="156"/>
      <c r="V94" s="157"/>
      <c r="W94" s="158">
        <f>IF(SUM(W82:W93)=0,"",SUM(W82:W93))</f>
        <v>9</v>
      </c>
      <c r="X94" s="156"/>
      <c r="Y94" s="156"/>
      <c r="Z94" s="157"/>
      <c r="AA94" s="158">
        <f>IF(SUM(AA82:AA93)=0,"",SUM(AA82:AA93))</f>
        <v>13</v>
      </c>
      <c r="AB94" s="156"/>
      <c r="AC94" s="156"/>
      <c r="AD94" s="157"/>
      <c r="AE94" s="142">
        <f t="shared" si="11"/>
        <v>60</v>
      </c>
    </row>
    <row r="95" spans="1:31" ht="13.5" thickTop="1" x14ac:dyDescent="0.2"/>
  </sheetData>
  <protectedRanges>
    <protectedRange sqref="C81" name="Tartomány4"/>
    <protectedRange sqref="C93:C94" name="Tartomány4_1"/>
    <protectedRange sqref="C56:C66" name="Tartomány1_2_1_1"/>
    <protectedRange sqref="C43" name="Tartomány1_2_1_3_1"/>
    <protectedRange sqref="C30:C35" name="Tartomány1_2_1_2_2"/>
    <protectedRange sqref="C54" name="Tartomány1_2_1_1_3"/>
    <protectedRange sqref="C72" name="Tartomány1_2_1_2_1_1"/>
    <protectedRange sqref="C44" name="Tartomány1_2_1"/>
    <protectedRange sqref="C18" name="Tartomány1_2_1_1_1_1_1"/>
    <protectedRange sqref="C12" name="Tartomány1_2_1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80:S80"/>
    <mergeCell ref="A81:S81"/>
    <mergeCell ref="AD8:AD9"/>
    <mergeCell ref="AE8:AE9"/>
    <mergeCell ref="D69:S69"/>
    <mergeCell ref="T69:AA69"/>
    <mergeCell ref="AB69:AE6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6:S76"/>
    <mergeCell ref="T76:AA76"/>
    <mergeCell ref="AB76:AE76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H31" zoomScale="87" zoomScaleNormal="87" workbookViewId="0">
      <selection activeCell="M41" sqref="M41"/>
    </sheetView>
  </sheetViews>
  <sheetFormatPr defaultRowHeight="12.75" x14ac:dyDescent="0.2"/>
  <cols>
    <col min="1" max="1" width="15" customWidth="1"/>
    <col min="3" max="3" width="50.1640625" customWidth="1"/>
    <col min="32" max="32" width="44.6640625" bestFit="1" customWidth="1"/>
    <col min="33" max="33" width="30.8320312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416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customHeight="1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278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363</v>
      </c>
      <c r="M7" s="1024"/>
      <c r="N7" s="1024"/>
      <c r="O7" s="1025"/>
      <c r="P7" s="1024" t="s">
        <v>3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8" t="s">
        <v>185</v>
      </c>
      <c r="T8" s="426"/>
      <c r="U8" s="193"/>
      <c r="V8" s="1012" t="s">
        <v>9</v>
      </c>
      <c r="W8" s="1018" t="s">
        <v>185</v>
      </c>
      <c r="X8" s="426"/>
      <c r="Y8" s="193"/>
      <c r="Z8" s="1012" t="s">
        <v>9</v>
      </c>
      <c r="AA8" s="1018" t="s">
        <v>185</v>
      </c>
      <c r="AB8" s="426"/>
      <c r="AC8" s="193"/>
      <c r="AD8" s="1012" t="s">
        <v>9</v>
      </c>
      <c r="AE8" s="1014" t="s">
        <v>152</v>
      </c>
      <c r="AF8" s="983"/>
      <c r="AG8" s="948"/>
    </row>
    <row r="9" spans="1:33" ht="57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9"/>
      <c r="T9" s="427" t="s">
        <v>186</v>
      </c>
      <c r="U9" s="161" t="s">
        <v>186</v>
      </c>
      <c r="V9" s="1013"/>
      <c r="W9" s="1019"/>
      <c r="X9" s="427" t="s">
        <v>186</v>
      </c>
      <c r="Y9" s="161" t="s">
        <v>186</v>
      </c>
      <c r="Z9" s="1013"/>
      <c r="AA9" s="1019"/>
      <c r="AB9" s="427" t="s">
        <v>212</v>
      </c>
      <c r="AC9" s="161" t="s">
        <v>212</v>
      </c>
      <c r="AD9" s="1013"/>
      <c r="AE9" s="1015"/>
      <c r="AF9" s="983"/>
      <c r="AG9" s="948"/>
    </row>
    <row r="10" spans="1:33" s="8" customFormat="1" ht="15.75" customHeight="1" thickBot="1" x14ac:dyDescent="0.35">
      <c r="A10" s="162"/>
      <c r="B10" s="163"/>
      <c r="C10" s="164" t="s">
        <v>187</v>
      </c>
      <c r="D10" s="639">
        <f>SZAK!D45</f>
        <v>16</v>
      </c>
      <c r="E10" s="639">
        <f>SZAK!E45</f>
        <v>30</v>
      </c>
      <c r="F10" s="639">
        <f>SZAK!F45</f>
        <v>8</v>
      </c>
      <c r="G10" s="640" t="s">
        <v>19</v>
      </c>
      <c r="H10" s="639">
        <f>SZAK!H45</f>
        <v>24</v>
      </c>
      <c r="I10" s="639">
        <f>SZAK!I45</f>
        <v>20</v>
      </c>
      <c r="J10" s="639">
        <f>SZAK!J45</f>
        <v>8</v>
      </c>
      <c r="K10" s="640" t="s">
        <v>19</v>
      </c>
      <c r="L10" s="639">
        <f>SZAK!L45</f>
        <v>28</v>
      </c>
      <c r="M10" s="639">
        <f>SZAK!M45</f>
        <v>16</v>
      </c>
      <c r="N10" s="639">
        <f>SZAK!N45</f>
        <v>9</v>
      </c>
      <c r="O10" s="640" t="s">
        <v>19</v>
      </c>
      <c r="P10" s="639">
        <f>SZAK!P45</f>
        <v>12</v>
      </c>
      <c r="Q10" s="639">
        <f>SZAK!Q45</f>
        <v>32</v>
      </c>
      <c r="R10" s="639">
        <f>SZAK!R45</f>
        <v>9</v>
      </c>
      <c r="S10" s="639" t="s">
        <v>19</v>
      </c>
      <c r="T10" s="639">
        <f>SZAK!T45</f>
        <v>28</v>
      </c>
      <c r="U10" s="639">
        <f>SZAK!U45</f>
        <v>24</v>
      </c>
      <c r="V10" s="639">
        <f>SZAK!V45</f>
        <v>15</v>
      </c>
      <c r="W10" s="640" t="s">
        <v>19</v>
      </c>
      <c r="X10" s="647">
        <f>SZAK!X45</f>
        <v>34</v>
      </c>
      <c r="Y10" s="639">
        <f>SZAK!Y45</f>
        <v>14</v>
      </c>
      <c r="Z10" s="639">
        <f>SZAK!Z45</f>
        <v>16</v>
      </c>
      <c r="AA10" s="640" t="s">
        <v>19</v>
      </c>
      <c r="AB10" s="648">
        <f>SUM(D10,H10,L10,P10,T10,X10)</f>
        <v>142</v>
      </c>
      <c r="AC10" s="642">
        <f>SUM(E10,I10,M10,Q10,U10,Y10)</f>
        <v>136</v>
      </c>
      <c r="AD10" s="642">
        <f>SUM(F10,J10,N10,R10,V10,Z10)</f>
        <v>65</v>
      </c>
      <c r="AE10" s="643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169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457"/>
      <c r="T11" s="170"/>
      <c r="U11" s="170"/>
      <c r="V11" s="171"/>
      <c r="W11" s="173"/>
      <c r="X11" s="170"/>
      <c r="Y11" s="170"/>
      <c r="Z11" s="171"/>
      <c r="AA11" s="172"/>
      <c r="AB11" s="194"/>
      <c r="AC11" s="194"/>
      <c r="AD11" s="194"/>
      <c r="AE11" s="195"/>
      <c r="AF11" s="484"/>
      <c r="AG11" s="484"/>
    </row>
    <row r="12" spans="1:33" ht="15.75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74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177"/>
      <c r="AB12" s="74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x14ac:dyDescent="0.25">
      <c r="A13" s="28" t="s">
        <v>126</v>
      </c>
      <c r="B13" s="30" t="s">
        <v>117</v>
      </c>
      <c r="C13" s="20" t="s">
        <v>127</v>
      </c>
      <c r="D13" s="68">
        <v>22</v>
      </c>
      <c r="E13" s="68"/>
      <c r="F13" s="70">
        <v>4</v>
      </c>
      <c r="G13" s="177" t="s">
        <v>155</v>
      </c>
      <c r="H13" s="74" t="s">
        <v>154</v>
      </c>
      <c r="I13" s="68" t="s">
        <v>154</v>
      </c>
      <c r="J13" s="70"/>
      <c r="K13" s="177"/>
      <c r="L13" s="74" t="s">
        <v>154</v>
      </c>
      <c r="M13" s="68" t="s">
        <v>154</v>
      </c>
      <c r="N13" s="70"/>
      <c r="O13" s="177"/>
      <c r="P13" s="74" t="s">
        <v>154</v>
      </c>
      <c r="Q13" s="68" t="s">
        <v>154</v>
      </c>
      <c r="R13" s="70"/>
      <c r="S13" s="177"/>
      <c r="T13" s="74" t="s">
        <v>154</v>
      </c>
      <c r="U13" s="68" t="s">
        <v>154</v>
      </c>
      <c r="V13" s="80"/>
      <c r="W13" s="392"/>
      <c r="X13" s="74" t="s">
        <v>154</v>
      </c>
      <c r="Y13" s="68" t="s">
        <v>154</v>
      </c>
      <c r="Z13" s="70"/>
      <c r="AA13" s="177"/>
      <c r="AB13" s="74">
        <f>SUM(D13,H13,L13,P13,T13,X13)</f>
        <v>22</v>
      </c>
      <c r="AC13" s="68">
        <f>SUM(E13,I13,M13,Q13,U13,Y13)</f>
        <v>0</v>
      </c>
      <c r="AD13" s="74">
        <f>SUM(F13,J13,N13,R13,V13,Z13)</f>
        <v>4</v>
      </c>
      <c r="AE13" s="75">
        <f>SUM(AB13,AC13)</f>
        <v>22</v>
      </c>
      <c r="AF13" s="475" t="s">
        <v>571</v>
      </c>
      <c r="AG13" s="475" t="s">
        <v>595</v>
      </c>
    </row>
    <row r="14" spans="1:33" ht="15.75" x14ac:dyDescent="0.25">
      <c r="A14" s="28" t="s">
        <v>648</v>
      </c>
      <c r="B14" s="30" t="s">
        <v>1</v>
      </c>
      <c r="C14" s="31" t="s">
        <v>167</v>
      </c>
      <c r="D14" s="74"/>
      <c r="E14" s="68"/>
      <c r="F14" s="70"/>
      <c r="G14" s="177"/>
      <c r="H14" s="74"/>
      <c r="I14" s="68"/>
      <c r="J14" s="70"/>
      <c r="K14" s="71"/>
      <c r="L14" s="68"/>
      <c r="M14" s="68"/>
      <c r="N14" s="70"/>
      <c r="O14" s="177"/>
      <c r="P14" s="393"/>
      <c r="Q14" s="298">
        <v>8</v>
      </c>
      <c r="R14" s="70">
        <v>1</v>
      </c>
      <c r="S14" s="71" t="s">
        <v>157</v>
      </c>
      <c r="T14" s="68"/>
      <c r="U14" s="68"/>
      <c r="V14" s="80"/>
      <c r="W14" s="177"/>
      <c r="X14" s="74"/>
      <c r="Y14" s="68"/>
      <c r="Z14" s="80"/>
      <c r="AA14" s="177"/>
      <c r="AB14" s="74">
        <f t="shared" ref="AB14:AC16" si="3">SUM(D14,H14,L14,P14,T14,X14)</f>
        <v>0</v>
      </c>
      <c r="AC14" s="68">
        <f t="shared" si="3"/>
        <v>8</v>
      </c>
      <c r="AD14" s="74">
        <f t="shared" ref="AD14:AD16" si="4">IF(J14+F14+N14+R14+V14+Z14=0,"",J14+F14+N14+R14+V14+Z14)</f>
        <v>1</v>
      </c>
      <c r="AE14" s="75">
        <f t="shared" ref="AE14:AE16" si="5">SUM(AB14,AC14)</f>
        <v>8</v>
      </c>
      <c r="AF14" s="474" t="s">
        <v>546</v>
      </c>
      <c r="AG14" s="475" t="s">
        <v>563</v>
      </c>
    </row>
    <row r="15" spans="1:33" ht="15.75" x14ac:dyDescent="0.25">
      <c r="A15" s="28" t="s">
        <v>649</v>
      </c>
      <c r="B15" s="88" t="s">
        <v>1</v>
      </c>
      <c r="C15" s="791" t="s">
        <v>168</v>
      </c>
      <c r="D15" s="94"/>
      <c r="E15" s="90"/>
      <c r="F15" s="89"/>
      <c r="G15" s="394"/>
      <c r="H15" s="94"/>
      <c r="I15" s="90"/>
      <c r="J15" s="89"/>
      <c r="K15" s="91"/>
      <c r="L15" s="90"/>
      <c r="M15" s="90"/>
      <c r="N15" s="89"/>
      <c r="O15" s="394"/>
      <c r="P15" s="94"/>
      <c r="Q15" s="90"/>
      <c r="R15" s="89"/>
      <c r="S15" s="91"/>
      <c r="T15" s="90"/>
      <c r="U15" s="90"/>
      <c r="V15" s="92"/>
      <c r="W15" s="177"/>
      <c r="X15" s="94"/>
      <c r="Y15" s="90">
        <v>8</v>
      </c>
      <c r="Z15" s="92">
        <v>1</v>
      </c>
      <c r="AA15" s="177" t="s">
        <v>157</v>
      </c>
      <c r="AB15" s="74">
        <f t="shared" si="3"/>
        <v>0</v>
      </c>
      <c r="AC15" s="68">
        <f t="shared" si="3"/>
        <v>8</v>
      </c>
      <c r="AD15" s="74">
        <f t="shared" si="4"/>
        <v>1</v>
      </c>
      <c r="AE15" s="75">
        <f t="shared" si="5"/>
        <v>8</v>
      </c>
      <c r="AF15" s="474" t="s">
        <v>546</v>
      </c>
      <c r="AG15" s="475" t="s">
        <v>547</v>
      </c>
    </row>
    <row r="16" spans="1:33" ht="15.75" x14ac:dyDescent="0.25">
      <c r="A16" s="28" t="s">
        <v>650</v>
      </c>
      <c r="B16" s="88" t="s">
        <v>1</v>
      </c>
      <c r="C16" s="791" t="s">
        <v>722</v>
      </c>
      <c r="D16" s="94"/>
      <c r="E16" s="90"/>
      <c r="F16" s="89"/>
      <c r="G16" s="394"/>
      <c r="H16" s="94"/>
      <c r="I16" s="90"/>
      <c r="J16" s="89"/>
      <c r="K16" s="91"/>
      <c r="L16" s="90"/>
      <c r="M16" s="90"/>
      <c r="N16" s="89"/>
      <c r="O16" s="394"/>
      <c r="P16" s="94"/>
      <c r="Q16" s="90"/>
      <c r="R16" s="89"/>
      <c r="S16" s="91"/>
      <c r="T16" s="90"/>
      <c r="U16" s="90"/>
      <c r="V16" s="92"/>
      <c r="W16" s="398"/>
      <c r="X16" s="94"/>
      <c r="Y16" s="90">
        <v>8</v>
      </c>
      <c r="Z16" s="89">
        <v>1</v>
      </c>
      <c r="AA16" s="177" t="s">
        <v>157</v>
      </c>
      <c r="AB16" s="74">
        <f t="shared" si="3"/>
        <v>0</v>
      </c>
      <c r="AC16" s="68">
        <f t="shared" si="3"/>
        <v>8</v>
      </c>
      <c r="AD16" s="74">
        <f t="shared" si="4"/>
        <v>1</v>
      </c>
      <c r="AE16" s="75">
        <f t="shared" si="5"/>
        <v>8</v>
      </c>
      <c r="AF16" s="474" t="s">
        <v>546</v>
      </c>
      <c r="AG16" s="475" t="s">
        <v>645</v>
      </c>
    </row>
    <row r="17" spans="1:33" ht="15.75" x14ac:dyDescent="0.25">
      <c r="A17" s="28" t="s">
        <v>29</v>
      </c>
      <c r="B17" s="30" t="s">
        <v>1</v>
      </c>
      <c r="C17" s="20" t="s">
        <v>30</v>
      </c>
      <c r="D17" s="68" t="s">
        <v>154</v>
      </c>
      <c r="E17" s="68" t="s">
        <v>154</v>
      </c>
      <c r="F17" s="70"/>
      <c r="G17" s="177"/>
      <c r="H17" s="74">
        <v>16</v>
      </c>
      <c r="I17" s="68"/>
      <c r="J17" s="70">
        <v>3</v>
      </c>
      <c r="K17" s="177" t="s">
        <v>191</v>
      </c>
      <c r="L17" s="74" t="s">
        <v>154</v>
      </c>
      <c r="M17" s="68" t="s">
        <v>154</v>
      </c>
      <c r="N17" s="70"/>
      <c r="O17" s="177"/>
      <c r="P17" s="74" t="s">
        <v>154</v>
      </c>
      <c r="Q17" s="68" t="s">
        <v>154</v>
      </c>
      <c r="R17" s="70"/>
      <c r="S17" s="177"/>
      <c r="T17" s="74" t="s">
        <v>154</v>
      </c>
      <c r="U17" s="68" t="s">
        <v>154</v>
      </c>
      <c r="V17" s="80"/>
      <c r="W17" s="392"/>
      <c r="X17" s="74" t="s">
        <v>154</v>
      </c>
      <c r="Y17" s="68" t="s">
        <v>154</v>
      </c>
      <c r="Z17" s="70"/>
      <c r="AA17" s="177"/>
      <c r="AB17" s="74">
        <f t="shared" ref="AB17:AB53" si="6">SUM(D17,H17,L17,P17,T17,X17)</f>
        <v>16</v>
      </c>
      <c r="AC17" s="68">
        <f t="shared" ref="AC17:AC53" si="7">SUM(E17,I17,M17,Q17,U17,Y17)</f>
        <v>0</v>
      </c>
      <c r="AD17" s="74">
        <f t="shared" ref="AD17:AD53" si="8">SUM(F17,J17,N17,R17,V17,Z17)</f>
        <v>3</v>
      </c>
      <c r="AE17" s="75">
        <f t="shared" ref="AE17:AE53" si="9">SUM(AB17,AC17)</f>
        <v>16</v>
      </c>
      <c r="AF17" s="474" t="s">
        <v>577</v>
      </c>
      <c r="AG17" s="475" t="s">
        <v>598</v>
      </c>
    </row>
    <row r="18" spans="1:33" ht="15.75" x14ac:dyDescent="0.25">
      <c r="A18" s="28" t="s">
        <v>27</v>
      </c>
      <c r="B18" s="30" t="s">
        <v>1</v>
      </c>
      <c r="C18" s="20" t="s">
        <v>28</v>
      </c>
      <c r="D18" s="68" t="s">
        <v>154</v>
      </c>
      <c r="E18" s="68" t="s">
        <v>154</v>
      </c>
      <c r="F18" s="70"/>
      <c r="G18" s="177"/>
      <c r="H18" s="74" t="s">
        <v>154</v>
      </c>
      <c r="I18" s="68" t="s">
        <v>154</v>
      </c>
      <c r="J18" s="70"/>
      <c r="K18" s="177"/>
      <c r="L18" s="74">
        <v>14</v>
      </c>
      <c r="M18" s="68"/>
      <c r="N18" s="70">
        <v>3</v>
      </c>
      <c r="O18" s="177" t="s">
        <v>191</v>
      </c>
      <c r="P18" s="74" t="s">
        <v>154</v>
      </c>
      <c r="Q18" s="68" t="s">
        <v>154</v>
      </c>
      <c r="R18" s="70"/>
      <c r="S18" s="177"/>
      <c r="T18" s="74" t="s">
        <v>154</v>
      </c>
      <c r="U18" s="68" t="s">
        <v>154</v>
      </c>
      <c r="V18" s="80"/>
      <c r="W18" s="392"/>
      <c r="X18" s="74" t="s">
        <v>154</v>
      </c>
      <c r="Y18" s="68" t="s">
        <v>154</v>
      </c>
      <c r="Z18" s="70"/>
      <c r="AA18" s="177"/>
      <c r="AB18" s="74">
        <f t="shared" si="6"/>
        <v>14</v>
      </c>
      <c r="AC18" s="68">
        <f t="shared" si="7"/>
        <v>0</v>
      </c>
      <c r="AD18" s="74">
        <f t="shared" si="8"/>
        <v>3</v>
      </c>
      <c r="AE18" s="75">
        <f t="shared" si="9"/>
        <v>14</v>
      </c>
      <c r="AF18" s="474" t="s">
        <v>577</v>
      </c>
      <c r="AG18" s="475" t="s">
        <v>598</v>
      </c>
    </row>
    <row r="19" spans="1:33" ht="15.75" x14ac:dyDescent="0.25">
      <c r="A19" s="28" t="s">
        <v>31</v>
      </c>
      <c r="B19" s="30" t="s">
        <v>1</v>
      </c>
      <c r="C19" s="20" t="s">
        <v>32</v>
      </c>
      <c r="D19" s="68" t="s">
        <v>154</v>
      </c>
      <c r="E19" s="68" t="s">
        <v>154</v>
      </c>
      <c r="F19" s="70"/>
      <c r="G19" s="177"/>
      <c r="H19" s="74" t="s">
        <v>154</v>
      </c>
      <c r="I19" s="68" t="s">
        <v>154</v>
      </c>
      <c r="J19" s="70"/>
      <c r="K19" s="177"/>
      <c r="L19" s="74" t="s">
        <v>154</v>
      </c>
      <c r="M19" s="68" t="s">
        <v>154</v>
      </c>
      <c r="N19" s="70"/>
      <c r="O19" s="177"/>
      <c r="P19" s="74">
        <v>16</v>
      </c>
      <c r="Q19" s="68"/>
      <c r="R19" s="70">
        <v>3</v>
      </c>
      <c r="S19" s="177" t="s">
        <v>191</v>
      </c>
      <c r="T19" s="74" t="s">
        <v>154</v>
      </c>
      <c r="U19" s="68" t="s">
        <v>154</v>
      </c>
      <c r="V19" s="80"/>
      <c r="W19" s="392"/>
      <c r="X19" s="74" t="s">
        <v>154</v>
      </c>
      <c r="Y19" s="68" t="s">
        <v>154</v>
      </c>
      <c r="Z19" s="70"/>
      <c r="AA19" s="177"/>
      <c r="AB19" s="74">
        <f t="shared" si="6"/>
        <v>16</v>
      </c>
      <c r="AC19" s="68">
        <f t="shared" si="7"/>
        <v>0</v>
      </c>
      <c r="AD19" s="74">
        <f t="shared" si="8"/>
        <v>3</v>
      </c>
      <c r="AE19" s="75">
        <f t="shared" si="9"/>
        <v>16</v>
      </c>
      <c r="AF19" s="474" t="s">
        <v>577</v>
      </c>
      <c r="AG19" s="475" t="s">
        <v>598</v>
      </c>
    </row>
    <row r="20" spans="1:33" ht="15.75" x14ac:dyDescent="0.25">
      <c r="A20" s="28" t="s">
        <v>33</v>
      </c>
      <c r="B20" s="30" t="s">
        <v>1</v>
      </c>
      <c r="C20" s="20" t="s">
        <v>34</v>
      </c>
      <c r="D20" s="68" t="s">
        <v>154</v>
      </c>
      <c r="E20" s="68" t="s">
        <v>154</v>
      </c>
      <c r="F20" s="70"/>
      <c r="G20" s="177"/>
      <c r="H20" s="74" t="s">
        <v>154</v>
      </c>
      <c r="I20" s="68" t="s">
        <v>154</v>
      </c>
      <c r="J20" s="70"/>
      <c r="K20" s="177"/>
      <c r="L20" s="74" t="s">
        <v>154</v>
      </c>
      <c r="M20" s="68" t="s">
        <v>154</v>
      </c>
      <c r="N20" s="70"/>
      <c r="O20" s="177"/>
      <c r="P20" s="74" t="s">
        <v>154</v>
      </c>
      <c r="Q20" s="68" t="s">
        <v>154</v>
      </c>
      <c r="R20" s="70"/>
      <c r="S20" s="177"/>
      <c r="T20" s="74">
        <v>16</v>
      </c>
      <c r="U20" s="68"/>
      <c r="V20" s="80">
        <v>3</v>
      </c>
      <c r="W20" s="392" t="s">
        <v>191</v>
      </c>
      <c r="X20" s="74" t="s">
        <v>154</v>
      </c>
      <c r="Y20" s="68" t="s">
        <v>154</v>
      </c>
      <c r="Z20" s="70"/>
      <c r="AA20" s="177"/>
      <c r="AB20" s="74">
        <f t="shared" si="6"/>
        <v>16</v>
      </c>
      <c r="AC20" s="68">
        <f t="shared" si="7"/>
        <v>0</v>
      </c>
      <c r="AD20" s="74">
        <f t="shared" si="8"/>
        <v>3</v>
      </c>
      <c r="AE20" s="75">
        <f t="shared" si="9"/>
        <v>16</v>
      </c>
      <c r="AF20" s="474" t="s">
        <v>577</v>
      </c>
      <c r="AG20" s="475" t="s">
        <v>598</v>
      </c>
    </row>
    <row r="21" spans="1:33" ht="15.75" x14ac:dyDescent="0.25">
      <c r="A21" s="28" t="s">
        <v>35</v>
      </c>
      <c r="B21" s="30" t="s">
        <v>1</v>
      </c>
      <c r="C21" s="20" t="s">
        <v>36</v>
      </c>
      <c r="D21" s="68" t="s">
        <v>154</v>
      </c>
      <c r="E21" s="68" t="s">
        <v>154</v>
      </c>
      <c r="F21" s="70"/>
      <c r="G21" s="177"/>
      <c r="H21" s="74" t="s">
        <v>154</v>
      </c>
      <c r="I21" s="68" t="s">
        <v>154</v>
      </c>
      <c r="J21" s="70"/>
      <c r="K21" s="177"/>
      <c r="L21" s="74"/>
      <c r="M21" s="68" t="s">
        <v>154</v>
      </c>
      <c r="N21" s="70"/>
      <c r="O21" s="177"/>
      <c r="P21" s="74" t="s">
        <v>154</v>
      </c>
      <c r="Q21" s="68" t="s">
        <v>154</v>
      </c>
      <c r="R21" s="70"/>
      <c r="S21" s="177"/>
      <c r="T21" s="74" t="s">
        <v>154</v>
      </c>
      <c r="U21" s="68" t="s">
        <v>154</v>
      </c>
      <c r="V21" s="80"/>
      <c r="W21" s="392"/>
      <c r="X21" s="74"/>
      <c r="Y21" s="68">
        <v>10</v>
      </c>
      <c r="Z21" s="70">
        <v>1</v>
      </c>
      <c r="AA21" s="177" t="s">
        <v>417</v>
      </c>
      <c r="AB21" s="74">
        <f t="shared" si="6"/>
        <v>0</v>
      </c>
      <c r="AC21" s="68">
        <f t="shared" si="7"/>
        <v>10</v>
      </c>
      <c r="AD21" s="74">
        <f t="shared" si="8"/>
        <v>1</v>
      </c>
      <c r="AE21" s="75">
        <f t="shared" si="9"/>
        <v>10</v>
      </c>
      <c r="AF21" s="474" t="s">
        <v>577</v>
      </c>
      <c r="AG21" s="475" t="s">
        <v>701</v>
      </c>
    </row>
    <row r="22" spans="1:33" ht="15.75" x14ac:dyDescent="0.25">
      <c r="A22" s="28" t="s">
        <v>39</v>
      </c>
      <c r="B22" s="30" t="s">
        <v>1</v>
      </c>
      <c r="C22" s="20" t="s">
        <v>40</v>
      </c>
      <c r="D22" s="68" t="s">
        <v>154</v>
      </c>
      <c r="E22" s="68" t="s">
        <v>154</v>
      </c>
      <c r="F22" s="70"/>
      <c r="G22" s="177"/>
      <c r="H22" s="74" t="s">
        <v>154</v>
      </c>
      <c r="I22" s="68" t="s">
        <v>154</v>
      </c>
      <c r="J22" s="70"/>
      <c r="K22" s="177"/>
      <c r="L22" s="74">
        <v>16</v>
      </c>
      <c r="M22" s="68"/>
      <c r="N22" s="70">
        <v>3</v>
      </c>
      <c r="O22" s="177" t="s">
        <v>1</v>
      </c>
      <c r="P22" s="74" t="s">
        <v>154</v>
      </c>
      <c r="Q22" s="68" t="s">
        <v>154</v>
      </c>
      <c r="R22" s="70"/>
      <c r="S22" s="177"/>
      <c r="T22" s="74" t="s">
        <v>154</v>
      </c>
      <c r="U22" s="68" t="s">
        <v>154</v>
      </c>
      <c r="V22" s="80"/>
      <c r="W22" s="392"/>
      <c r="X22" s="74" t="s">
        <v>154</v>
      </c>
      <c r="Y22" s="68" t="s">
        <v>154</v>
      </c>
      <c r="Z22" s="70"/>
      <c r="AA22" s="177"/>
      <c r="AB22" s="74">
        <f t="shared" si="6"/>
        <v>16</v>
      </c>
      <c r="AC22" s="68">
        <f t="shared" si="7"/>
        <v>0</v>
      </c>
      <c r="AD22" s="74">
        <f t="shared" si="8"/>
        <v>3</v>
      </c>
      <c r="AE22" s="75">
        <f t="shared" si="9"/>
        <v>16</v>
      </c>
      <c r="AF22" s="474" t="s">
        <v>566</v>
      </c>
      <c r="AG22" s="475" t="s">
        <v>567</v>
      </c>
    </row>
    <row r="23" spans="1:33" ht="15.75" x14ac:dyDescent="0.25">
      <c r="A23" s="28" t="s">
        <v>37</v>
      </c>
      <c r="B23" s="30" t="s">
        <v>1</v>
      </c>
      <c r="C23" s="20" t="s">
        <v>38</v>
      </c>
      <c r="D23" s="68" t="s">
        <v>154</v>
      </c>
      <c r="E23" s="68" t="s">
        <v>154</v>
      </c>
      <c r="F23" s="70"/>
      <c r="G23" s="177"/>
      <c r="H23" s="74" t="s">
        <v>154</v>
      </c>
      <c r="I23" s="68" t="s">
        <v>154</v>
      </c>
      <c r="J23" s="70"/>
      <c r="K23" s="177"/>
      <c r="L23" s="74" t="s">
        <v>154</v>
      </c>
      <c r="M23" s="68" t="s">
        <v>154</v>
      </c>
      <c r="N23" s="70"/>
      <c r="O23" s="177"/>
      <c r="P23" s="74">
        <v>12</v>
      </c>
      <c r="Q23" s="68"/>
      <c r="R23" s="70">
        <v>3</v>
      </c>
      <c r="S23" s="177" t="s">
        <v>193</v>
      </c>
      <c r="T23" s="74" t="s">
        <v>154</v>
      </c>
      <c r="U23" s="68" t="s">
        <v>154</v>
      </c>
      <c r="V23" s="80"/>
      <c r="W23" s="392"/>
      <c r="X23" s="74" t="s">
        <v>154</v>
      </c>
      <c r="Y23" s="68" t="s">
        <v>154</v>
      </c>
      <c r="Z23" s="70"/>
      <c r="AA23" s="177"/>
      <c r="AB23" s="74">
        <f t="shared" si="6"/>
        <v>12</v>
      </c>
      <c r="AC23" s="68">
        <f t="shared" si="7"/>
        <v>0</v>
      </c>
      <c r="AD23" s="74">
        <f t="shared" si="8"/>
        <v>3</v>
      </c>
      <c r="AE23" s="75">
        <f t="shared" si="9"/>
        <v>12</v>
      </c>
      <c r="AF23" s="474" t="s">
        <v>566</v>
      </c>
      <c r="AG23" s="475" t="s">
        <v>567</v>
      </c>
    </row>
    <row r="24" spans="1:33" ht="15.75" x14ac:dyDescent="0.25">
      <c r="A24" s="32" t="s">
        <v>232</v>
      </c>
      <c r="B24" s="30" t="s">
        <v>1</v>
      </c>
      <c r="C24" s="34" t="s">
        <v>233</v>
      </c>
      <c r="D24" s="68" t="s">
        <v>154</v>
      </c>
      <c r="E24" s="68" t="s">
        <v>154</v>
      </c>
      <c r="F24" s="70"/>
      <c r="G24" s="177"/>
      <c r="H24" s="74" t="s">
        <v>154</v>
      </c>
      <c r="I24" s="68" t="s">
        <v>154</v>
      </c>
      <c r="J24" s="70"/>
      <c r="K24" s="177"/>
      <c r="L24" s="74" t="s">
        <v>154</v>
      </c>
      <c r="M24" s="68" t="s">
        <v>154</v>
      </c>
      <c r="N24" s="70"/>
      <c r="O24" s="177"/>
      <c r="P24" s="74">
        <v>10</v>
      </c>
      <c r="Q24" s="68"/>
      <c r="R24" s="70">
        <v>3</v>
      </c>
      <c r="S24" s="177" t="s">
        <v>136</v>
      </c>
      <c r="T24" s="74" t="s">
        <v>154</v>
      </c>
      <c r="U24" s="68" t="s">
        <v>154</v>
      </c>
      <c r="V24" s="80"/>
      <c r="W24" s="392"/>
      <c r="X24" s="74" t="s">
        <v>154</v>
      </c>
      <c r="Y24" s="68" t="s">
        <v>154</v>
      </c>
      <c r="Z24" s="70"/>
      <c r="AA24" s="177"/>
      <c r="AB24" s="74">
        <f t="shared" si="6"/>
        <v>10</v>
      </c>
      <c r="AC24" s="68">
        <f t="shared" si="7"/>
        <v>0</v>
      </c>
      <c r="AD24" s="74">
        <f t="shared" si="8"/>
        <v>3</v>
      </c>
      <c r="AE24" s="75">
        <f t="shared" si="9"/>
        <v>10</v>
      </c>
      <c r="AF24" s="474" t="s">
        <v>855</v>
      </c>
      <c r="AG24" s="839" t="s">
        <v>856</v>
      </c>
    </row>
    <row r="25" spans="1:33" ht="15.75" x14ac:dyDescent="0.25">
      <c r="A25" s="32" t="s">
        <v>56</v>
      </c>
      <c r="B25" s="30" t="s">
        <v>1</v>
      </c>
      <c r="C25" s="20" t="s">
        <v>114</v>
      </c>
      <c r="D25" s="68" t="s">
        <v>154</v>
      </c>
      <c r="E25" s="68" t="s">
        <v>154</v>
      </c>
      <c r="F25" s="70"/>
      <c r="G25" s="177"/>
      <c r="H25" s="74" t="s">
        <v>154</v>
      </c>
      <c r="I25" s="68" t="s">
        <v>154</v>
      </c>
      <c r="J25" s="70"/>
      <c r="K25" s="177"/>
      <c r="L25" s="74" t="s">
        <v>154</v>
      </c>
      <c r="M25" s="68" t="s">
        <v>154</v>
      </c>
      <c r="N25" s="70"/>
      <c r="O25" s="177"/>
      <c r="P25" s="74">
        <v>8</v>
      </c>
      <c r="Q25" s="68"/>
      <c r="R25" s="70">
        <v>2</v>
      </c>
      <c r="S25" s="177" t="s">
        <v>191</v>
      </c>
      <c r="T25" s="74" t="s">
        <v>154</v>
      </c>
      <c r="U25" s="68" t="s">
        <v>154</v>
      </c>
      <c r="V25" s="80"/>
      <c r="W25" s="392"/>
      <c r="X25" s="74" t="s">
        <v>154</v>
      </c>
      <c r="Y25" s="68" t="s">
        <v>154</v>
      </c>
      <c r="Z25" s="70"/>
      <c r="AA25" s="177"/>
      <c r="AB25" s="74">
        <f t="shared" si="6"/>
        <v>8</v>
      </c>
      <c r="AC25" s="68">
        <f t="shared" si="7"/>
        <v>0</v>
      </c>
      <c r="AD25" s="74">
        <f t="shared" si="8"/>
        <v>2</v>
      </c>
      <c r="AE25" s="75">
        <f t="shared" si="9"/>
        <v>8</v>
      </c>
      <c r="AF25" s="652" t="s">
        <v>807</v>
      </c>
      <c r="AG25" s="475" t="s">
        <v>840</v>
      </c>
    </row>
    <row r="26" spans="1:33" ht="15.75" x14ac:dyDescent="0.25">
      <c r="A26" s="32" t="s">
        <v>57</v>
      </c>
      <c r="B26" s="30" t="s">
        <v>1</v>
      </c>
      <c r="C26" s="20" t="s">
        <v>58</v>
      </c>
      <c r="D26" s="68" t="s">
        <v>154</v>
      </c>
      <c r="E26" s="68" t="s">
        <v>154</v>
      </c>
      <c r="F26" s="70"/>
      <c r="G26" s="177"/>
      <c r="H26" s="74" t="s">
        <v>154</v>
      </c>
      <c r="I26" s="68" t="s">
        <v>154</v>
      </c>
      <c r="J26" s="70"/>
      <c r="K26" s="177"/>
      <c r="L26" s="74" t="s">
        <v>154</v>
      </c>
      <c r="M26" s="68" t="s">
        <v>154</v>
      </c>
      <c r="N26" s="70"/>
      <c r="O26" s="177"/>
      <c r="P26" s="74" t="s">
        <v>154</v>
      </c>
      <c r="Q26" s="68" t="s">
        <v>154</v>
      </c>
      <c r="R26" s="70"/>
      <c r="S26" s="177"/>
      <c r="T26" s="74">
        <v>8</v>
      </c>
      <c r="U26" s="68"/>
      <c r="V26" s="80">
        <v>2</v>
      </c>
      <c r="W26" s="392" t="s">
        <v>191</v>
      </c>
      <c r="X26" s="74" t="s">
        <v>154</v>
      </c>
      <c r="Y26" s="68" t="s">
        <v>154</v>
      </c>
      <c r="Z26" s="70"/>
      <c r="AA26" s="177"/>
      <c r="AB26" s="74">
        <f t="shared" si="6"/>
        <v>8</v>
      </c>
      <c r="AC26" s="68">
        <f t="shared" si="7"/>
        <v>0</v>
      </c>
      <c r="AD26" s="74">
        <f t="shared" si="8"/>
        <v>2</v>
      </c>
      <c r="AE26" s="75">
        <f t="shared" si="9"/>
        <v>8</v>
      </c>
      <c r="AF26" s="652" t="s">
        <v>807</v>
      </c>
      <c r="AG26" s="475" t="s">
        <v>840</v>
      </c>
    </row>
    <row r="27" spans="1:33" ht="15.75" x14ac:dyDescent="0.25">
      <c r="A27" s="28" t="s">
        <v>418</v>
      </c>
      <c r="B27" s="30" t="s">
        <v>1</v>
      </c>
      <c r="C27" s="20" t="s">
        <v>419</v>
      </c>
      <c r="D27" s="68" t="s">
        <v>154</v>
      </c>
      <c r="E27" s="68" t="s">
        <v>154</v>
      </c>
      <c r="F27" s="70"/>
      <c r="G27" s="177"/>
      <c r="H27" s="74" t="s">
        <v>154</v>
      </c>
      <c r="I27" s="68">
        <v>12</v>
      </c>
      <c r="J27" s="70">
        <v>2</v>
      </c>
      <c r="K27" s="177" t="s">
        <v>157</v>
      </c>
      <c r="L27" s="74" t="s">
        <v>154</v>
      </c>
      <c r="M27" s="68" t="s">
        <v>154</v>
      </c>
      <c r="N27" s="70"/>
      <c r="O27" s="177"/>
      <c r="P27" s="74" t="s">
        <v>154</v>
      </c>
      <c r="Q27" s="68" t="s">
        <v>154</v>
      </c>
      <c r="R27" s="70"/>
      <c r="S27" s="177"/>
      <c r="T27" s="74" t="s">
        <v>154</v>
      </c>
      <c r="U27" s="68" t="s">
        <v>154</v>
      </c>
      <c r="V27" s="80"/>
      <c r="W27" s="392"/>
      <c r="X27" s="74" t="s">
        <v>154</v>
      </c>
      <c r="Y27" s="68" t="s">
        <v>154</v>
      </c>
      <c r="Z27" s="70"/>
      <c r="AA27" s="177"/>
      <c r="AB27" s="74">
        <f t="shared" si="6"/>
        <v>0</v>
      </c>
      <c r="AC27" s="68">
        <f t="shared" si="7"/>
        <v>12</v>
      </c>
      <c r="AD27" s="74">
        <f t="shared" si="8"/>
        <v>2</v>
      </c>
      <c r="AE27" s="75">
        <f t="shared" si="9"/>
        <v>12</v>
      </c>
      <c r="AF27" s="490" t="s">
        <v>552</v>
      </c>
      <c r="AG27" s="490" t="s">
        <v>688</v>
      </c>
    </row>
    <row r="28" spans="1:33" ht="15.75" x14ac:dyDescent="0.25">
      <c r="A28" s="28" t="s">
        <v>420</v>
      </c>
      <c r="B28" s="30" t="s">
        <v>1</v>
      </c>
      <c r="C28" s="20" t="s">
        <v>421</v>
      </c>
      <c r="D28" s="68" t="s">
        <v>154</v>
      </c>
      <c r="E28" s="68" t="s">
        <v>154</v>
      </c>
      <c r="F28" s="70"/>
      <c r="G28" s="177"/>
      <c r="H28" s="74" t="s">
        <v>154</v>
      </c>
      <c r="I28" s="68" t="s">
        <v>154</v>
      </c>
      <c r="J28" s="70"/>
      <c r="K28" s="177"/>
      <c r="L28" s="74" t="s">
        <v>154</v>
      </c>
      <c r="M28" s="68">
        <v>12</v>
      </c>
      <c r="N28" s="70">
        <v>2</v>
      </c>
      <c r="O28" s="177" t="s">
        <v>157</v>
      </c>
      <c r="P28" s="74" t="s">
        <v>154</v>
      </c>
      <c r="Q28" s="68" t="s">
        <v>154</v>
      </c>
      <c r="R28" s="70"/>
      <c r="S28" s="177"/>
      <c r="T28" s="74" t="s">
        <v>154</v>
      </c>
      <c r="U28" s="68" t="s">
        <v>154</v>
      </c>
      <c r="V28" s="80"/>
      <c r="W28" s="392"/>
      <c r="X28" s="74" t="s">
        <v>154</v>
      </c>
      <c r="Y28" s="68" t="s">
        <v>154</v>
      </c>
      <c r="Z28" s="70"/>
      <c r="AA28" s="177"/>
      <c r="AB28" s="74">
        <f t="shared" si="6"/>
        <v>0</v>
      </c>
      <c r="AC28" s="68">
        <f t="shared" si="7"/>
        <v>12</v>
      </c>
      <c r="AD28" s="74">
        <f t="shared" si="8"/>
        <v>2</v>
      </c>
      <c r="AE28" s="75">
        <f t="shared" si="9"/>
        <v>12</v>
      </c>
      <c r="AF28" s="490" t="s">
        <v>552</v>
      </c>
      <c r="AG28" s="490" t="s">
        <v>688</v>
      </c>
    </row>
    <row r="29" spans="1:33" ht="15.75" x14ac:dyDescent="0.25">
      <c r="A29" s="28" t="s">
        <v>422</v>
      </c>
      <c r="B29" s="30" t="s">
        <v>1</v>
      </c>
      <c r="C29" s="20" t="s">
        <v>423</v>
      </c>
      <c r="D29" s="68" t="s">
        <v>154</v>
      </c>
      <c r="E29" s="68" t="s">
        <v>154</v>
      </c>
      <c r="F29" s="70"/>
      <c r="G29" s="177"/>
      <c r="H29" s="74" t="s">
        <v>154</v>
      </c>
      <c r="I29" s="68" t="s">
        <v>154</v>
      </c>
      <c r="J29" s="70"/>
      <c r="K29" s="177"/>
      <c r="L29" s="74" t="s">
        <v>154</v>
      </c>
      <c r="M29" s="68" t="s">
        <v>154</v>
      </c>
      <c r="N29" s="70"/>
      <c r="O29" s="177"/>
      <c r="P29" s="74" t="s">
        <v>154</v>
      </c>
      <c r="Q29" s="68">
        <v>12</v>
      </c>
      <c r="R29" s="70">
        <v>2</v>
      </c>
      <c r="S29" s="177" t="s">
        <v>157</v>
      </c>
      <c r="T29" s="74" t="s">
        <v>154</v>
      </c>
      <c r="U29" s="68" t="s">
        <v>154</v>
      </c>
      <c r="V29" s="80"/>
      <c r="W29" s="392"/>
      <c r="X29" s="74" t="s">
        <v>154</v>
      </c>
      <c r="Y29" s="68" t="s">
        <v>154</v>
      </c>
      <c r="Z29" s="70"/>
      <c r="AA29" s="177"/>
      <c r="AB29" s="74">
        <f t="shared" si="6"/>
        <v>0</v>
      </c>
      <c r="AC29" s="68">
        <f t="shared" si="7"/>
        <v>12</v>
      </c>
      <c r="AD29" s="74">
        <f t="shared" si="8"/>
        <v>2</v>
      </c>
      <c r="AE29" s="75">
        <f t="shared" si="9"/>
        <v>12</v>
      </c>
      <c r="AF29" s="490" t="s">
        <v>552</v>
      </c>
      <c r="AG29" s="490" t="s">
        <v>687</v>
      </c>
    </row>
    <row r="30" spans="1:33" ht="15.75" x14ac:dyDescent="0.25">
      <c r="A30" s="28" t="s">
        <v>424</v>
      </c>
      <c r="B30" s="30" t="s">
        <v>1</v>
      </c>
      <c r="C30" s="20" t="s">
        <v>425</v>
      </c>
      <c r="D30" s="68" t="s">
        <v>154</v>
      </c>
      <c r="E30" s="68" t="s">
        <v>154</v>
      </c>
      <c r="F30" s="70"/>
      <c r="G30" s="177"/>
      <c r="H30" s="74" t="s">
        <v>154</v>
      </c>
      <c r="I30" s="68" t="s">
        <v>154</v>
      </c>
      <c r="J30" s="70"/>
      <c r="K30" s="177"/>
      <c r="L30" s="74" t="s">
        <v>154</v>
      </c>
      <c r="M30" s="68" t="s">
        <v>154</v>
      </c>
      <c r="N30" s="70"/>
      <c r="O30" s="177"/>
      <c r="P30" s="74" t="s">
        <v>154</v>
      </c>
      <c r="Q30" s="68" t="s">
        <v>154</v>
      </c>
      <c r="R30" s="70"/>
      <c r="S30" s="177"/>
      <c r="T30" s="74" t="s">
        <v>154</v>
      </c>
      <c r="U30" s="68">
        <v>12</v>
      </c>
      <c r="V30" s="80">
        <v>2</v>
      </c>
      <c r="W30" s="392" t="s">
        <v>157</v>
      </c>
      <c r="X30" s="74" t="s">
        <v>154</v>
      </c>
      <c r="Y30" s="68" t="s">
        <v>154</v>
      </c>
      <c r="Z30" s="70"/>
      <c r="AA30" s="177"/>
      <c r="AB30" s="74">
        <f t="shared" si="6"/>
        <v>0</v>
      </c>
      <c r="AC30" s="68">
        <f t="shared" si="7"/>
        <v>12</v>
      </c>
      <c r="AD30" s="74">
        <f t="shared" si="8"/>
        <v>2</v>
      </c>
      <c r="AE30" s="75">
        <f t="shared" si="9"/>
        <v>12</v>
      </c>
      <c r="AF30" s="490" t="s">
        <v>552</v>
      </c>
      <c r="AG30" s="490" t="s">
        <v>687</v>
      </c>
    </row>
    <row r="31" spans="1:33" ht="15.75" x14ac:dyDescent="0.25">
      <c r="A31" s="28" t="s">
        <v>426</v>
      </c>
      <c r="B31" s="30" t="s">
        <v>1</v>
      </c>
      <c r="C31" s="20" t="s">
        <v>427</v>
      </c>
      <c r="D31" s="68" t="s">
        <v>154</v>
      </c>
      <c r="E31" s="68" t="s">
        <v>154</v>
      </c>
      <c r="F31" s="70"/>
      <c r="G31" s="177"/>
      <c r="H31" s="74" t="s">
        <v>154</v>
      </c>
      <c r="I31" s="68" t="s">
        <v>154</v>
      </c>
      <c r="J31" s="70"/>
      <c r="K31" s="177"/>
      <c r="L31" s="74" t="s">
        <v>154</v>
      </c>
      <c r="M31" s="68" t="s">
        <v>154</v>
      </c>
      <c r="N31" s="70"/>
      <c r="O31" s="177"/>
      <c r="P31" s="74" t="s">
        <v>154</v>
      </c>
      <c r="Q31" s="68" t="s">
        <v>154</v>
      </c>
      <c r="R31" s="70"/>
      <c r="S31" s="177"/>
      <c r="T31" s="74" t="s">
        <v>154</v>
      </c>
      <c r="U31" s="68" t="s">
        <v>154</v>
      </c>
      <c r="V31" s="80"/>
      <c r="W31" s="392"/>
      <c r="X31" s="74" t="s">
        <v>154</v>
      </c>
      <c r="Y31" s="68">
        <v>16</v>
      </c>
      <c r="Z31" s="70">
        <v>2</v>
      </c>
      <c r="AA31" s="177" t="s">
        <v>157</v>
      </c>
      <c r="AB31" s="74">
        <f t="shared" si="6"/>
        <v>0</v>
      </c>
      <c r="AC31" s="68">
        <f t="shared" si="7"/>
        <v>16</v>
      </c>
      <c r="AD31" s="74">
        <f t="shared" si="8"/>
        <v>2</v>
      </c>
      <c r="AE31" s="75">
        <f t="shared" si="9"/>
        <v>16</v>
      </c>
      <c r="AF31" s="490" t="s">
        <v>552</v>
      </c>
      <c r="AG31" s="490" t="s">
        <v>687</v>
      </c>
    </row>
    <row r="32" spans="1:33" ht="15.75" x14ac:dyDescent="0.25">
      <c r="A32" s="32" t="s">
        <v>92</v>
      </c>
      <c r="B32" s="30" t="s">
        <v>1</v>
      </c>
      <c r="C32" s="36" t="s">
        <v>93</v>
      </c>
      <c r="D32" s="68" t="s">
        <v>154</v>
      </c>
      <c r="E32" s="68" t="s">
        <v>154</v>
      </c>
      <c r="F32" s="70"/>
      <c r="G32" s="177"/>
      <c r="H32" s="74" t="s">
        <v>154</v>
      </c>
      <c r="I32" s="68">
        <v>4</v>
      </c>
      <c r="J32" s="70">
        <v>1</v>
      </c>
      <c r="K32" s="177" t="s">
        <v>157</v>
      </c>
      <c r="L32" s="74" t="s">
        <v>154</v>
      </c>
      <c r="M32" s="68" t="s">
        <v>154</v>
      </c>
      <c r="N32" s="70"/>
      <c r="O32" s="177"/>
      <c r="P32" s="74" t="s">
        <v>154</v>
      </c>
      <c r="Q32" s="68" t="s">
        <v>154</v>
      </c>
      <c r="R32" s="70"/>
      <c r="S32" s="177"/>
      <c r="T32" s="74" t="s">
        <v>154</v>
      </c>
      <c r="U32" s="68" t="s">
        <v>154</v>
      </c>
      <c r="V32" s="80"/>
      <c r="W32" s="392"/>
      <c r="X32" s="74" t="s">
        <v>154</v>
      </c>
      <c r="Y32" s="68" t="s">
        <v>154</v>
      </c>
      <c r="Z32" s="70"/>
      <c r="AA32" s="460"/>
      <c r="AB32" s="74">
        <f t="shared" si="6"/>
        <v>0</v>
      </c>
      <c r="AC32" s="68">
        <f t="shared" si="7"/>
        <v>4</v>
      </c>
      <c r="AD32" s="74">
        <f t="shared" si="8"/>
        <v>1</v>
      </c>
      <c r="AE32" s="75">
        <f t="shared" si="9"/>
        <v>4</v>
      </c>
      <c r="AF32" s="490" t="s">
        <v>548</v>
      </c>
      <c r="AG32" s="490" t="s">
        <v>549</v>
      </c>
    </row>
    <row r="33" spans="1:33" ht="15.75" x14ac:dyDescent="0.25">
      <c r="A33" s="32" t="s">
        <v>619</v>
      </c>
      <c r="B33" s="30" t="s">
        <v>1</v>
      </c>
      <c r="C33" s="916" t="s">
        <v>90</v>
      </c>
      <c r="D33" s="68"/>
      <c r="E33" s="68"/>
      <c r="F33" s="70"/>
      <c r="G33" s="177"/>
      <c r="H33" s="74"/>
      <c r="I33" s="68"/>
      <c r="J33" s="70"/>
      <c r="K33" s="177"/>
      <c r="L33" s="74" t="s">
        <v>154</v>
      </c>
      <c r="M33" s="68">
        <v>4</v>
      </c>
      <c r="N33" s="70">
        <v>1</v>
      </c>
      <c r="O33" s="177" t="s">
        <v>157</v>
      </c>
      <c r="P33" s="74"/>
      <c r="Q33" s="68"/>
      <c r="R33" s="70"/>
      <c r="S33" s="177"/>
      <c r="T33" s="74"/>
      <c r="U33" s="68"/>
      <c r="V33" s="431"/>
      <c r="W33" s="458"/>
      <c r="X33" s="152"/>
      <c r="Y33" s="121"/>
      <c r="Z33" s="327"/>
      <c r="AA33" s="433"/>
      <c r="AB33" s="74">
        <f t="shared" si="6"/>
        <v>0</v>
      </c>
      <c r="AC33" s="68">
        <f t="shared" si="7"/>
        <v>4</v>
      </c>
      <c r="AD33" s="74">
        <f t="shared" si="8"/>
        <v>1</v>
      </c>
      <c r="AE33" s="75">
        <f t="shared" si="9"/>
        <v>4</v>
      </c>
      <c r="AF33" s="491" t="s">
        <v>548</v>
      </c>
      <c r="AG33" s="917" t="s">
        <v>852</v>
      </c>
    </row>
    <row r="34" spans="1:33" ht="15.75" x14ac:dyDescent="0.25">
      <c r="A34" s="32" t="s">
        <v>428</v>
      </c>
      <c r="B34" s="30" t="s">
        <v>1</v>
      </c>
      <c r="C34" s="916" t="s">
        <v>429</v>
      </c>
      <c r="D34" s="68" t="s">
        <v>154</v>
      </c>
      <c r="E34" s="68" t="s">
        <v>154</v>
      </c>
      <c r="F34" s="70"/>
      <c r="G34" s="177"/>
      <c r="H34" s="74" t="s">
        <v>154</v>
      </c>
      <c r="I34" s="68" t="s">
        <v>154</v>
      </c>
      <c r="J34" s="70"/>
      <c r="K34" s="177"/>
      <c r="L34" s="74"/>
      <c r="M34" s="68"/>
      <c r="N34" s="70"/>
      <c r="O34" s="177"/>
      <c r="P34" s="74"/>
      <c r="Q34" s="68"/>
      <c r="R34" s="70"/>
      <c r="S34" s="177"/>
      <c r="T34" s="74" t="s">
        <v>154</v>
      </c>
      <c r="U34" s="68">
        <v>8</v>
      </c>
      <c r="V34" s="70">
        <v>2</v>
      </c>
      <c r="W34" s="177" t="s">
        <v>157</v>
      </c>
      <c r="X34" s="401" t="s">
        <v>154</v>
      </c>
      <c r="Y34" s="786" t="s">
        <v>154</v>
      </c>
      <c r="Z34" s="345"/>
      <c r="AA34" s="433"/>
      <c r="AB34" s="74">
        <f t="shared" si="6"/>
        <v>0</v>
      </c>
      <c r="AC34" s="68">
        <f t="shared" si="7"/>
        <v>8</v>
      </c>
      <c r="AD34" s="74">
        <f t="shared" si="8"/>
        <v>2</v>
      </c>
      <c r="AE34" s="75">
        <f t="shared" si="9"/>
        <v>8</v>
      </c>
      <c r="AF34" s="491" t="s">
        <v>548</v>
      </c>
      <c r="AG34" s="917" t="s">
        <v>852</v>
      </c>
    </row>
    <row r="35" spans="1:33" ht="15.75" x14ac:dyDescent="0.25">
      <c r="A35" s="538" t="s">
        <v>430</v>
      </c>
      <c r="B35" s="30" t="s">
        <v>117</v>
      </c>
      <c r="C35" s="919" t="s">
        <v>431</v>
      </c>
      <c r="D35" s="68"/>
      <c r="E35" s="68"/>
      <c r="F35" s="70"/>
      <c r="G35" s="392"/>
      <c r="H35" s="396">
        <v>12</v>
      </c>
      <c r="I35" s="178"/>
      <c r="J35" s="572">
        <v>4</v>
      </c>
      <c r="K35" s="312" t="s">
        <v>136</v>
      </c>
      <c r="L35" s="74" t="s">
        <v>154</v>
      </c>
      <c r="M35" s="68" t="s">
        <v>154</v>
      </c>
      <c r="N35" s="70"/>
      <c r="O35" s="177"/>
      <c r="P35" s="74" t="s">
        <v>154</v>
      </c>
      <c r="Q35" s="68" t="s">
        <v>154</v>
      </c>
      <c r="R35" s="70"/>
      <c r="S35" s="177"/>
      <c r="T35" s="74" t="s">
        <v>154</v>
      </c>
      <c r="U35" s="139" t="s">
        <v>154</v>
      </c>
      <c r="V35" s="432"/>
      <c r="W35" s="433"/>
      <c r="X35" s="401" t="s">
        <v>154</v>
      </c>
      <c r="Y35" s="786" t="s">
        <v>154</v>
      </c>
      <c r="Z35" s="345"/>
      <c r="AA35" s="433"/>
      <c r="AB35" s="74">
        <f t="shared" si="6"/>
        <v>12</v>
      </c>
      <c r="AC35" s="68">
        <f t="shared" si="7"/>
        <v>0</v>
      </c>
      <c r="AD35" s="74">
        <f t="shared" si="8"/>
        <v>4</v>
      </c>
      <c r="AE35" s="75">
        <f t="shared" si="9"/>
        <v>12</v>
      </c>
      <c r="AF35" s="491" t="s">
        <v>575</v>
      </c>
      <c r="AG35" s="918" t="s">
        <v>576</v>
      </c>
    </row>
    <row r="36" spans="1:33" ht="15.75" x14ac:dyDescent="0.25">
      <c r="A36" s="32" t="s">
        <v>432</v>
      </c>
      <c r="B36" s="30" t="s">
        <v>117</v>
      </c>
      <c r="C36" s="434" t="s">
        <v>433</v>
      </c>
      <c r="D36" s="68"/>
      <c r="E36" s="68"/>
      <c r="F36" s="70"/>
      <c r="G36" s="392"/>
      <c r="H36" s="396" t="s">
        <v>154</v>
      </c>
      <c r="I36" s="178">
        <v>4</v>
      </c>
      <c r="J36" s="67">
        <v>2</v>
      </c>
      <c r="K36" s="312" t="s">
        <v>157</v>
      </c>
      <c r="L36" s="74" t="s">
        <v>154</v>
      </c>
      <c r="M36" s="68" t="s">
        <v>154</v>
      </c>
      <c r="N36" s="70"/>
      <c r="O36" s="177"/>
      <c r="P36" s="74" t="s">
        <v>154</v>
      </c>
      <c r="Q36" s="68" t="s">
        <v>154</v>
      </c>
      <c r="R36" s="70"/>
      <c r="S36" s="177"/>
      <c r="T36" s="74" t="s">
        <v>154</v>
      </c>
      <c r="U36" s="68" t="s">
        <v>154</v>
      </c>
      <c r="V36" s="343"/>
      <c r="W36" s="459"/>
      <c r="X36" s="264" t="s">
        <v>154</v>
      </c>
      <c r="Y36" s="128" t="s">
        <v>154</v>
      </c>
      <c r="Z36" s="343"/>
      <c r="AA36" s="459"/>
      <c r="AB36" s="74">
        <f t="shared" si="6"/>
        <v>0</v>
      </c>
      <c r="AC36" s="68">
        <f t="shared" si="7"/>
        <v>4</v>
      </c>
      <c r="AD36" s="74">
        <f t="shared" si="8"/>
        <v>2</v>
      </c>
      <c r="AE36" s="75">
        <f t="shared" si="9"/>
        <v>4</v>
      </c>
      <c r="AF36" s="491" t="s">
        <v>575</v>
      </c>
      <c r="AG36" s="792" t="s">
        <v>582</v>
      </c>
    </row>
    <row r="37" spans="1:33" ht="15.75" x14ac:dyDescent="0.25">
      <c r="A37" s="32" t="s">
        <v>434</v>
      </c>
      <c r="B37" s="435" t="s">
        <v>117</v>
      </c>
      <c r="C37" s="281" t="s">
        <v>435</v>
      </c>
      <c r="D37" s="68">
        <v>12</v>
      </c>
      <c r="E37" s="68" t="s">
        <v>154</v>
      </c>
      <c r="F37" s="70">
        <v>3</v>
      </c>
      <c r="G37" s="392" t="s">
        <v>1</v>
      </c>
      <c r="H37" s="74" t="s">
        <v>154</v>
      </c>
      <c r="I37" s="68" t="s">
        <v>154</v>
      </c>
      <c r="J37" s="70"/>
      <c r="K37" s="177"/>
      <c r="L37" s="74" t="s">
        <v>154</v>
      </c>
      <c r="M37" s="68" t="s">
        <v>154</v>
      </c>
      <c r="N37" s="70"/>
      <c r="O37" s="177"/>
      <c r="P37" s="74" t="s">
        <v>154</v>
      </c>
      <c r="Q37" s="68" t="s">
        <v>154</v>
      </c>
      <c r="R37" s="70"/>
      <c r="S37" s="177"/>
      <c r="T37" s="74" t="s">
        <v>154</v>
      </c>
      <c r="U37" s="68" t="s">
        <v>154</v>
      </c>
      <c r="V37" s="80"/>
      <c r="W37" s="392"/>
      <c r="X37" s="74" t="s">
        <v>154</v>
      </c>
      <c r="Y37" s="68" t="s">
        <v>154</v>
      </c>
      <c r="Z37" s="70"/>
      <c r="AA37" s="177"/>
      <c r="AB37" s="74">
        <f t="shared" si="6"/>
        <v>12</v>
      </c>
      <c r="AC37" s="68">
        <f t="shared" si="7"/>
        <v>0</v>
      </c>
      <c r="AD37" s="74">
        <f t="shared" si="8"/>
        <v>3</v>
      </c>
      <c r="AE37" s="75">
        <f t="shared" si="9"/>
        <v>12</v>
      </c>
      <c r="AF37" s="474" t="s">
        <v>550</v>
      </c>
      <c r="AG37" s="792" t="s">
        <v>551</v>
      </c>
    </row>
    <row r="38" spans="1:33" ht="15.75" x14ac:dyDescent="0.25">
      <c r="A38" s="280" t="s">
        <v>436</v>
      </c>
      <c r="B38" s="30" t="s">
        <v>117</v>
      </c>
      <c r="C38" s="281" t="s">
        <v>437</v>
      </c>
      <c r="D38" s="68" t="s">
        <v>154</v>
      </c>
      <c r="E38" s="68" t="s">
        <v>154</v>
      </c>
      <c r="F38" s="70"/>
      <c r="G38" s="177"/>
      <c r="H38" s="74">
        <v>8</v>
      </c>
      <c r="I38" s="68"/>
      <c r="J38" s="70">
        <v>2</v>
      </c>
      <c r="K38" s="177" t="s">
        <v>136</v>
      </c>
      <c r="L38" s="74" t="s">
        <v>154</v>
      </c>
      <c r="M38" s="68" t="s">
        <v>154</v>
      </c>
      <c r="N38" s="70"/>
      <c r="O38" s="177"/>
      <c r="P38" s="74" t="s">
        <v>154</v>
      </c>
      <c r="Q38" s="68" t="s">
        <v>154</v>
      </c>
      <c r="R38" s="70"/>
      <c r="S38" s="177"/>
      <c r="T38" s="74" t="s">
        <v>154</v>
      </c>
      <c r="U38" s="68" t="s">
        <v>154</v>
      </c>
      <c r="V38" s="80"/>
      <c r="W38" s="392"/>
      <c r="X38" s="74" t="s">
        <v>154</v>
      </c>
      <c r="Y38" s="68" t="s">
        <v>154</v>
      </c>
      <c r="Z38" s="70"/>
      <c r="AA38" s="177"/>
      <c r="AB38" s="74">
        <f t="shared" si="6"/>
        <v>8</v>
      </c>
      <c r="AC38" s="68">
        <f t="shared" si="7"/>
        <v>0</v>
      </c>
      <c r="AD38" s="74">
        <f t="shared" si="8"/>
        <v>2</v>
      </c>
      <c r="AE38" s="75">
        <f t="shared" si="9"/>
        <v>8</v>
      </c>
      <c r="AF38" s="474" t="s">
        <v>550</v>
      </c>
      <c r="AG38" s="792" t="s">
        <v>551</v>
      </c>
    </row>
    <row r="39" spans="1:33" ht="15.75" x14ac:dyDescent="0.25">
      <c r="A39" s="32" t="s">
        <v>438</v>
      </c>
      <c r="B39" s="30" t="s">
        <v>117</v>
      </c>
      <c r="C39" s="34" t="s">
        <v>439</v>
      </c>
      <c r="D39" s="68" t="s">
        <v>154</v>
      </c>
      <c r="E39" s="68" t="s">
        <v>154</v>
      </c>
      <c r="F39" s="70"/>
      <c r="G39" s="177"/>
      <c r="H39" s="74" t="s">
        <v>154</v>
      </c>
      <c r="I39" s="68" t="s">
        <v>154</v>
      </c>
      <c r="J39" s="70"/>
      <c r="K39" s="177"/>
      <c r="L39" s="74">
        <v>12</v>
      </c>
      <c r="M39" s="68"/>
      <c r="N39" s="70">
        <v>4</v>
      </c>
      <c r="O39" s="177" t="s">
        <v>191</v>
      </c>
      <c r="P39" s="74" t="s">
        <v>154</v>
      </c>
      <c r="Q39" s="68" t="s">
        <v>154</v>
      </c>
      <c r="R39" s="70"/>
      <c r="S39" s="177"/>
      <c r="T39" s="74" t="s">
        <v>154</v>
      </c>
      <c r="U39" s="68" t="s">
        <v>154</v>
      </c>
      <c r="V39" s="70"/>
      <c r="W39" s="177"/>
      <c r="X39" s="74" t="s">
        <v>154</v>
      </c>
      <c r="Y39" s="68" t="s">
        <v>154</v>
      </c>
      <c r="Z39" s="70"/>
      <c r="AA39" s="177"/>
      <c r="AB39" s="74">
        <f t="shared" si="6"/>
        <v>12</v>
      </c>
      <c r="AC39" s="68">
        <f t="shared" si="7"/>
        <v>0</v>
      </c>
      <c r="AD39" s="74">
        <f t="shared" si="8"/>
        <v>4</v>
      </c>
      <c r="AE39" s="75">
        <f t="shared" si="9"/>
        <v>12</v>
      </c>
      <c r="AF39" s="491" t="s">
        <v>575</v>
      </c>
      <c r="AG39" s="792" t="s">
        <v>576</v>
      </c>
    </row>
    <row r="40" spans="1:33" ht="15.75" x14ac:dyDescent="0.25">
      <c r="A40" s="32" t="s">
        <v>440</v>
      </c>
      <c r="B40" s="435" t="s">
        <v>117</v>
      </c>
      <c r="C40" s="34" t="s">
        <v>441</v>
      </c>
      <c r="D40" s="68" t="s">
        <v>154</v>
      </c>
      <c r="E40" s="68" t="s">
        <v>154</v>
      </c>
      <c r="F40" s="70"/>
      <c r="G40" s="177"/>
      <c r="H40" s="74" t="s">
        <v>154</v>
      </c>
      <c r="I40" s="68" t="s">
        <v>154</v>
      </c>
      <c r="J40" s="70"/>
      <c r="K40" s="177"/>
      <c r="L40" s="74" t="s">
        <v>154</v>
      </c>
      <c r="M40" s="68" t="s">
        <v>154</v>
      </c>
      <c r="N40" s="70"/>
      <c r="O40" s="177"/>
      <c r="P40" s="74">
        <v>12</v>
      </c>
      <c r="Q40" s="68"/>
      <c r="R40" s="70">
        <v>4</v>
      </c>
      <c r="S40" s="177" t="s">
        <v>191</v>
      </c>
      <c r="T40" s="74" t="s">
        <v>154</v>
      </c>
      <c r="U40" s="68" t="s">
        <v>154</v>
      </c>
      <c r="V40" s="70"/>
      <c r="W40" s="177"/>
      <c r="X40" s="74" t="s">
        <v>154</v>
      </c>
      <c r="Y40" s="68" t="s">
        <v>154</v>
      </c>
      <c r="Z40" s="70"/>
      <c r="AA40" s="177"/>
      <c r="AB40" s="74">
        <f t="shared" si="6"/>
        <v>12</v>
      </c>
      <c r="AC40" s="68">
        <f t="shared" si="7"/>
        <v>0</v>
      </c>
      <c r="AD40" s="74">
        <f t="shared" si="8"/>
        <v>4</v>
      </c>
      <c r="AE40" s="75">
        <f t="shared" si="9"/>
        <v>12</v>
      </c>
      <c r="AF40" s="491" t="s">
        <v>575</v>
      </c>
      <c r="AG40" s="792" t="s">
        <v>715</v>
      </c>
    </row>
    <row r="41" spans="1:33" ht="15.75" x14ac:dyDescent="0.25">
      <c r="A41" s="32" t="s">
        <v>442</v>
      </c>
      <c r="B41" s="30" t="s">
        <v>117</v>
      </c>
      <c r="C41" s="34" t="s">
        <v>443</v>
      </c>
      <c r="D41" s="68" t="s">
        <v>154</v>
      </c>
      <c r="E41" s="68" t="s">
        <v>154</v>
      </c>
      <c r="F41" s="70"/>
      <c r="G41" s="177"/>
      <c r="H41" s="74" t="s">
        <v>154</v>
      </c>
      <c r="I41" s="68" t="s">
        <v>154</v>
      </c>
      <c r="J41" s="70"/>
      <c r="K41" s="177"/>
      <c r="L41" s="74" t="s">
        <v>154</v>
      </c>
      <c r="M41" s="68" t="s">
        <v>154</v>
      </c>
      <c r="N41" s="70"/>
      <c r="O41" s="177"/>
      <c r="P41" s="74" t="s">
        <v>154</v>
      </c>
      <c r="Q41" s="68" t="s">
        <v>154</v>
      </c>
      <c r="R41" s="70"/>
      <c r="S41" s="177"/>
      <c r="T41" s="74">
        <v>8</v>
      </c>
      <c r="U41" s="68">
        <v>8</v>
      </c>
      <c r="V41" s="70">
        <v>4</v>
      </c>
      <c r="W41" s="177" t="s">
        <v>191</v>
      </c>
      <c r="X41" s="74" t="s">
        <v>154</v>
      </c>
      <c r="Y41" s="68" t="s">
        <v>154</v>
      </c>
      <c r="Z41" s="70"/>
      <c r="AA41" s="177"/>
      <c r="AB41" s="74">
        <f t="shared" si="6"/>
        <v>8</v>
      </c>
      <c r="AC41" s="68">
        <f t="shared" si="7"/>
        <v>8</v>
      </c>
      <c r="AD41" s="74">
        <f t="shared" si="8"/>
        <v>4</v>
      </c>
      <c r="AE41" s="75">
        <f t="shared" si="9"/>
        <v>16</v>
      </c>
      <c r="AF41" s="491" t="s">
        <v>575</v>
      </c>
      <c r="AG41" s="792" t="s">
        <v>715</v>
      </c>
    </row>
    <row r="42" spans="1:33" ht="15.75" x14ac:dyDescent="0.25">
      <c r="A42" s="32" t="s">
        <v>444</v>
      </c>
      <c r="B42" s="30" t="s">
        <v>117</v>
      </c>
      <c r="C42" s="34" t="s">
        <v>445</v>
      </c>
      <c r="D42" s="68" t="s">
        <v>154</v>
      </c>
      <c r="E42" s="68" t="s">
        <v>154</v>
      </c>
      <c r="F42" s="70"/>
      <c r="G42" s="177"/>
      <c r="H42" s="74" t="s">
        <v>154</v>
      </c>
      <c r="I42" s="68" t="s">
        <v>154</v>
      </c>
      <c r="J42" s="70"/>
      <c r="K42" s="177"/>
      <c r="L42" s="74" t="s">
        <v>154</v>
      </c>
      <c r="M42" s="68" t="s">
        <v>154</v>
      </c>
      <c r="N42" s="70"/>
      <c r="O42" s="177"/>
      <c r="P42" s="74" t="s">
        <v>154</v>
      </c>
      <c r="Q42" s="68" t="s">
        <v>154</v>
      </c>
      <c r="R42" s="70"/>
      <c r="S42" s="177"/>
      <c r="T42" s="74" t="s">
        <v>154</v>
      </c>
      <c r="U42" s="68" t="s">
        <v>154</v>
      </c>
      <c r="V42" s="70"/>
      <c r="W42" s="177"/>
      <c r="X42" s="74">
        <v>8</v>
      </c>
      <c r="Y42" s="68">
        <v>8</v>
      </c>
      <c r="Z42" s="70">
        <v>4</v>
      </c>
      <c r="AA42" s="177" t="s">
        <v>446</v>
      </c>
      <c r="AB42" s="74">
        <f t="shared" si="6"/>
        <v>8</v>
      </c>
      <c r="AC42" s="68">
        <f t="shared" si="7"/>
        <v>8</v>
      </c>
      <c r="AD42" s="74">
        <f t="shared" si="8"/>
        <v>4</v>
      </c>
      <c r="AE42" s="75">
        <f t="shared" si="9"/>
        <v>16</v>
      </c>
      <c r="AF42" s="491" t="s">
        <v>575</v>
      </c>
      <c r="AG42" s="792" t="s">
        <v>715</v>
      </c>
    </row>
    <row r="43" spans="1:33" ht="15.75" x14ac:dyDescent="0.25">
      <c r="A43" s="32" t="s">
        <v>447</v>
      </c>
      <c r="B43" s="435" t="s">
        <v>117</v>
      </c>
      <c r="C43" s="34" t="s">
        <v>448</v>
      </c>
      <c r="D43" s="68" t="s">
        <v>154</v>
      </c>
      <c r="E43" s="68" t="s">
        <v>154</v>
      </c>
      <c r="F43" s="70"/>
      <c r="G43" s="177"/>
      <c r="H43" s="74" t="s">
        <v>154</v>
      </c>
      <c r="I43" s="68" t="s">
        <v>154</v>
      </c>
      <c r="J43" s="70"/>
      <c r="K43" s="177"/>
      <c r="L43" s="74">
        <v>10</v>
      </c>
      <c r="M43" s="68" t="s">
        <v>154</v>
      </c>
      <c r="N43" s="70">
        <v>3</v>
      </c>
      <c r="O43" s="177" t="s">
        <v>191</v>
      </c>
      <c r="P43" s="74" t="s">
        <v>154</v>
      </c>
      <c r="Q43" s="68" t="s">
        <v>154</v>
      </c>
      <c r="R43" s="70"/>
      <c r="S43" s="177"/>
      <c r="T43" s="74" t="s">
        <v>154</v>
      </c>
      <c r="U43" s="68" t="s">
        <v>154</v>
      </c>
      <c r="V43" s="70"/>
      <c r="W43" s="177"/>
      <c r="X43" s="74" t="s">
        <v>154</v>
      </c>
      <c r="Y43" s="68" t="s">
        <v>154</v>
      </c>
      <c r="Z43" s="70"/>
      <c r="AA43" s="177"/>
      <c r="AB43" s="74">
        <f t="shared" si="6"/>
        <v>10</v>
      </c>
      <c r="AC43" s="68">
        <f t="shared" si="7"/>
        <v>0</v>
      </c>
      <c r="AD43" s="74">
        <f t="shared" si="8"/>
        <v>3</v>
      </c>
      <c r="AE43" s="75">
        <f t="shared" si="9"/>
        <v>10</v>
      </c>
      <c r="AF43" s="491" t="s">
        <v>575</v>
      </c>
      <c r="AG43" s="792" t="s">
        <v>608</v>
      </c>
    </row>
    <row r="44" spans="1:33" ht="15.75" x14ac:dyDescent="0.25">
      <c r="A44" s="32" t="s">
        <v>449</v>
      </c>
      <c r="B44" s="30" t="s">
        <v>117</v>
      </c>
      <c r="C44" s="34" t="s">
        <v>450</v>
      </c>
      <c r="D44" s="68" t="s">
        <v>154</v>
      </c>
      <c r="E44" s="68" t="s">
        <v>154</v>
      </c>
      <c r="F44" s="89"/>
      <c r="G44" s="394"/>
      <c r="H44" s="74" t="s">
        <v>154</v>
      </c>
      <c r="I44" s="68" t="s">
        <v>154</v>
      </c>
      <c r="J44" s="89"/>
      <c r="K44" s="394"/>
      <c r="L44" s="74" t="s">
        <v>154</v>
      </c>
      <c r="M44" s="68" t="s">
        <v>154</v>
      </c>
      <c r="N44" s="89"/>
      <c r="O44" s="394"/>
      <c r="P44" s="74">
        <v>10</v>
      </c>
      <c r="Q44" s="68" t="s">
        <v>154</v>
      </c>
      <c r="R44" s="89">
        <v>3</v>
      </c>
      <c r="S44" s="394" t="s">
        <v>191</v>
      </c>
      <c r="T44" s="74" t="s">
        <v>154</v>
      </c>
      <c r="U44" s="68" t="s">
        <v>154</v>
      </c>
      <c r="V44" s="89"/>
      <c r="W44" s="394"/>
      <c r="X44" s="74" t="s">
        <v>154</v>
      </c>
      <c r="Y44" s="68" t="s">
        <v>154</v>
      </c>
      <c r="Z44" s="89"/>
      <c r="AA44" s="394"/>
      <c r="AB44" s="74">
        <f t="shared" si="6"/>
        <v>10</v>
      </c>
      <c r="AC44" s="68">
        <f t="shared" si="7"/>
        <v>0</v>
      </c>
      <c r="AD44" s="74">
        <f t="shared" si="8"/>
        <v>3</v>
      </c>
      <c r="AE44" s="75">
        <f t="shared" si="9"/>
        <v>10</v>
      </c>
      <c r="AF44" s="491" t="s">
        <v>575</v>
      </c>
      <c r="AG44" s="792" t="s">
        <v>608</v>
      </c>
    </row>
    <row r="45" spans="1:33" ht="15.75" x14ac:dyDescent="0.25">
      <c r="A45" s="32" t="s">
        <v>451</v>
      </c>
      <c r="B45" s="30" t="s">
        <v>117</v>
      </c>
      <c r="C45" s="34" t="s">
        <v>452</v>
      </c>
      <c r="D45" s="68" t="s">
        <v>154</v>
      </c>
      <c r="E45" s="68" t="s">
        <v>154</v>
      </c>
      <c r="F45" s="70"/>
      <c r="G45" s="177"/>
      <c r="H45" s="74" t="s">
        <v>154</v>
      </c>
      <c r="I45" s="68" t="s">
        <v>154</v>
      </c>
      <c r="J45" s="70"/>
      <c r="K45" s="177"/>
      <c r="L45" s="74" t="s">
        <v>154</v>
      </c>
      <c r="M45" s="68" t="s">
        <v>154</v>
      </c>
      <c r="N45" s="70"/>
      <c r="O45" s="177"/>
      <c r="P45" s="74" t="s">
        <v>154</v>
      </c>
      <c r="Q45" s="68" t="s">
        <v>154</v>
      </c>
      <c r="R45" s="70"/>
      <c r="S45" s="177"/>
      <c r="T45" s="74">
        <v>16</v>
      </c>
      <c r="U45" s="68"/>
      <c r="V45" s="70">
        <v>4</v>
      </c>
      <c r="W45" s="177" t="s">
        <v>191</v>
      </c>
      <c r="X45" s="74" t="s">
        <v>154</v>
      </c>
      <c r="Y45" s="68" t="s">
        <v>154</v>
      </c>
      <c r="Z45" s="70"/>
      <c r="AA45" s="177"/>
      <c r="AB45" s="74">
        <f t="shared" si="6"/>
        <v>16</v>
      </c>
      <c r="AC45" s="68">
        <f t="shared" si="7"/>
        <v>0</v>
      </c>
      <c r="AD45" s="74">
        <f t="shared" si="8"/>
        <v>4</v>
      </c>
      <c r="AE45" s="75">
        <f t="shared" si="9"/>
        <v>16</v>
      </c>
      <c r="AF45" s="491" t="s">
        <v>575</v>
      </c>
      <c r="AG45" s="792" t="s">
        <v>608</v>
      </c>
    </row>
    <row r="46" spans="1:33" ht="15.75" x14ac:dyDescent="0.25">
      <c r="A46" s="32" t="s">
        <v>453</v>
      </c>
      <c r="B46" s="435" t="s">
        <v>117</v>
      </c>
      <c r="C46" s="34" t="s">
        <v>454</v>
      </c>
      <c r="D46" s="68" t="s">
        <v>154</v>
      </c>
      <c r="E46" s="68" t="s">
        <v>154</v>
      </c>
      <c r="F46" s="70"/>
      <c r="G46" s="177"/>
      <c r="H46" s="74" t="s">
        <v>154</v>
      </c>
      <c r="I46" s="68" t="s">
        <v>154</v>
      </c>
      <c r="J46" s="70"/>
      <c r="K46" s="177"/>
      <c r="L46" s="74" t="s">
        <v>154</v>
      </c>
      <c r="M46" s="68" t="s">
        <v>154</v>
      </c>
      <c r="N46" s="70"/>
      <c r="O46" s="177"/>
      <c r="P46" s="74" t="s">
        <v>154</v>
      </c>
      <c r="Q46" s="68" t="s">
        <v>154</v>
      </c>
      <c r="R46" s="70"/>
      <c r="S46" s="177"/>
      <c r="T46" s="74" t="s">
        <v>154</v>
      </c>
      <c r="U46" s="68" t="s">
        <v>154</v>
      </c>
      <c r="V46" s="70"/>
      <c r="W46" s="177"/>
      <c r="X46" s="74">
        <v>16</v>
      </c>
      <c r="Y46" s="68"/>
      <c r="Z46" s="70">
        <v>4</v>
      </c>
      <c r="AA46" s="177" t="s">
        <v>201</v>
      </c>
      <c r="AB46" s="74">
        <f t="shared" si="6"/>
        <v>16</v>
      </c>
      <c r="AC46" s="68">
        <f t="shared" si="7"/>
        <v>0</v>
      </c>
      <c r="AD46" s="74">
        <f t="shared" si="8"/>
        <v>4</v>
      </c>
      <c r="AE46" s="75">
        <f t="shared" si="9"/>
        <v>16</v>
      </c>
      <c r="AF46" s="491" t="s">
        <v>575</v>
      </c>
      <c r="AG46" s="792" t="s">
        <v>608</v>
      </c>
    </row>
    <row r="47" spans="1:33" ht="15.75" x14ac:dyDescent="0.25">
      <c r="A47" s="538" t="s">
        <v>455</v>
      </c>
      <c r="B47" s="927" t="s">
        <v>117</v>
      </c>
      <c r="C47" s="578" t="s">
        <v>456</v>
      </c>
      <c r="D47" s="68"/>
      <c r="E47" s="68"/>
      <c r="F47" s="70"/>
      <c r="G47" s="177"/>
      <c r="H47" s="74">
        <v>12</v>
      </c>
      <c r="I47" s="68"/>
      <c r="J47" s="366">
        <v>5</v>
      </c>
      <c r="K47" s="177" t="s">
        <v>1</v>
      </c>
      <c r="L47" s="74"/>
      <c r="M47" s="68"/>
      <c r="N47" s="70"/>
      <c r="O47" s="177"/>
      <c r="P47" s="74"/>
      <c r="Q47" s="68"/>
      <c r="R47" s="70"/>
      <c r="S47" s="177"/>
      <c r="T47" s="74"/>
      <c r="U47" s="68"/>
      <c r="V47" s="70"/>
      <c r="W47" s="177"/>
      <c r="X47" s="74"/>
      <c r="Y47" s="68"/>
      <c r="Z47" s="70"/>
      <c r="AA47" s="177"/>
      <c r="AB47" s="74">
        <f t="shared" si="6"/>
        <v>12</v>
      </c>
      <c r="AC47" s="68">
        <f t="shared" si="7"/>
        <v>0</v>
      </c>
      <c r="AD47" s="74">
        <f t="shared" si="8"/>
        <v>5</v>
      </c>
      <c r="AE47" s="75">
        <f t="shared" si="9"/>
        <v>12</v>
      </c>
      <c r="AF47" s="491" t="s">
        <v>575</v>
      </c>
      <c r="AG47" s="792" t="s">
        <v>851</v>
      </c>
    </row>
    <row r="48" spans="1:33" ht="15.75" x14ac:dyDescent="0.25">
      <c r="A48" s="32" t="s">
        <v>457</v>
      </c>
      <c r="B48" s="30" t="s">
        <v>117</v>
      </c>
      <c r="C48" s="34" t="s">
        <v>458</v>
      </c>
      <c r="D48" s="68"/>
      <c r="E48" s="68"/>
      <c r="F48" s="70"/>
      <c r="G48" s="177"/>
      <c r="H48" s="74"/>
      <c r="I48" s="68"/>
      <c r="J48" s="70"/>
      <c r="K48" s="177"/>
      <c r="L48" s="74">
        <v>10</v>
      </c>
      <c r="M48" s="68">
        <v>6</v>
      </c>
      <c r="N48" s="70">
        <v>4</v>
      </c>
      <c r="O48" s="177" t="s">
        <v>1</v>
      </c>
      <c r="P48" s="74"/>
      <c r="Q48" s="68"/>
      <c r="R48" s="70"/>
      <c r="S48" s="177"/>
      <c r="T48" s="74"/>
      <c r="U48" s="68"/>
      <c r="V48" s="70"/>
      <c r="W48" s="177"/>
      <c r="X48" s="74"/>
      <c r="Y48" s="68"/>
      <c r="Z48" s="70"/>
      <c r="AA48" s="177"/>
      <c r="AB48" s="74">
        <f t="shared" si="6"/>
        <v>10</v>
      </c>
      <c r="AC48" s="68">
        <f t="shared" si="7"/>
        <v>6</v>
      </c>
      <c r="AD48" s="74">
        <f t="shared" si="8"/>
        <v>4</v>
      </c>
      <c r="AE48" s="75">
        <f t="shared" si="9"/>
        <v>16</v>
      </c>
      <c r="AF48" s="491" t="s">
        <v>575</v>
      </c>
      <c r="AG48" s="792" t="s">
        <v>851</v>
      </c>
    </row>
    <row r="49" spans="1:33" ht="16.5" customHeight="1" x14ac:dyDescent="0.25">
      <c r="A49" s="32" t="s">
        <v>459</v>
      </c>
      <c r="B49" s="435" t="s">
        <v>117</v>
      </c>
      <c r="C49" s="34" t="s">
        <v>460</v>
      </c>
      <c r="D49" s="178">
        <v>16</v>
      </c>
      <c r="E49" s="178"/>
      <c r="F49" s="67">
        <v>5</v>
      </c>
      <c r="G49" s="312" t="s">
        <v>1</v>
      </c>
      <c r="H49" s="74"/>
      <c r="I49" s="68"/>
      <c r="J49" s="70"/>
      <c r="K49" s="177"/>
      <c r="L49" s="74" t="s">
        <v>154</v>
      </c>
      <c r="M49" s="68" t="s">
        <v>154</v>
      </c>
      <c r="N49" s="70"/>
      <c r="O49" s="177"/>
      <c r="P49" s="74" t="s">
        <v>154</v>
      </c>
      <c r="Q49" s="68" t="s">
        <v>154</v>
      </c>
      <c r="R49" s="70"/>
      <c r="S49" s="177"/>
      <c r="T49" s="74" t="s">
        <v>154</v>
      </c>
      <c r="U49" s="68" t="s">
        <v>154</v>
      </c>
      <c r="V49" s="70"/>
      <c r="W49" s="177"/>
      <c r="X49" s="74" t="s">
        <v>154</v>
      </c>
      <c r="Y49" s="68" t="s">
        <v>154</v>
      </c>
      <c r="Z49" s="70"/>
      <c r="AA49" s="177"/>
      <c r="AB49" s="74">
        <f t="shared" si="6"/>
        <v>16</v>
      </c>
      <c r="AC49" s="68">
        <f t="shared" si="7"/>
        <v>0</v>
      </c>
      <c r="AD49" s="74">
        <f t="shared" si="8"/>
        <v>5</v>
      </c>
      <c r="AE49" s="75">
        <f t="shared" si="9"/>
        <v>16</v>
      </c>
      <c r="AF49" s="491" t="s">
        <v>575</v>
      </c>
      <c r="AG49" s="792" t="s">
        <v>576</v>
      </c>
    </row>
    <row r="50" spans="1:33" ht="15.75" x14ac:dyDescent="0.25">
      <c r="A50" s="32" t="s">
        <v>461</v>
      </c>
      <c r="B50" s="30" t="s">
        <v>117</v>
      </c>
      <c r="C50" s="34" t="s">
        <v>462</v>
      </c>
      <c r="D50" s="178" t="s">
        <v>154</v>
      </c>
      <c r="E50" s="178">
        <v>6</v>
      </c>
      <c r="F50" s="67">
        <v>2</v>
      </c>
      <c r="G50" s="312" t="s">
        <v>155</v>
      </c>
      <c r="H50" s="74"/>
      <c r="I50" s="68"/>
      <c r="J50" s="70"/>
      <c r="K50" s="177"/>
      <c r="L50" s="74" t="s">
        <v>154</v>
      </c>
      <c r="M50" s="68" t="s">
        <v>154</v>
      </c>
      <c r="N50" s="70"/>
      <c r="O50" s="177"/>
      <c r="P50" s="74" t="s">
        <v>154</v>
      </c>
      <c r="Q50" s="68" t="s">
        <v>154</v>
      </c>
      <c r="R50" s="70"/>
      <c r="S50" s="177"/>
      <c r="T50" s="74" t="s">
        <v>154</v>
      </c>
      <c r="U50" s="68" t="s">
        <v>154</v>
      </c>
      <c r="V50" s="70"/>
      <c r="W50" s="177"/>
      <c r="X50" s="74" t="s">
        <v>154</v>
      </c>
      <c r="Y50" s="68" t="s">
        <v>154</v>
      </c>
      <c r="Z50" s="70"/>
      <c r="AA50" s="177"/>
      <c r="AB50" s="74">
        <f t="shared" si="6"/>
        <v>0</v>
      </c>
      <c r="AC50" s="68">
        <f t="shared" si="7"/>
        <v>6</v>
      </c>
      <c r="AD50" s="74">
        <f t="shared" si="8"/>
        <v>2</v>
      </c>
      <c r="AE50" s="75">
        <f t="shared" si="9"/>
        <v>6</v>
      </c>
      <c r="AF50" s="491" t="s">
        <v>575</v>
      </c>
      <c r="AG50" s="475" t="s">
        <v>582</v>
      </c>
    </row>
    <row r="51" spans="1:33" ht="15.75" x14ac:dyDescent="0.25">
      <c r="A51" s="32" t="s">
        <v>805</v>
      </c>
      <c r="B51" s="30" t="s">
        <v>117</v>
      </c>
      <c r="C51" s="34" t="s">
        <v>714</v>
      </c>
      <c r="D51" s="68" t="s">
        <v>154</v>
      </c>
      <c r="E51" s="298" t="s">
        <v>154</v>
      </c>
      <c r="F51" s="70"/>
      <c r="G51" s="177"/>
      <c r="H51" s="74" t="s">
        <v>154</v>
      </c>
      <c r="I51" s="68" t="s">
        <v>154</v>
      </c>
      <c r="J51" s="70"/>
      <c r="K51" s="177"/>
      <c r="L51" s="74">
        <v>8</v>
      </c>
      <c r="M51" s="68">
        <v>8</v>
      </c>
      <c r="N51" s="67">
        <v>4</v>
      </c>
      <c r="O51" s="177" t="s">
        <v>1</v>
      </c>
      <c r="P51" s="74" t="s">
        <v>154</v>
      </c>
      <c r="Q51" s="68" t="s">
        <v>154</v>
      </c>
      <c r="R51" s="70"/>
      <c r="S51" s="177"/>
      <c r="T51" s="74" t="s">
        <v>154</v>
      </c>
      <c r="U51" s="68" t="s">
        <v>154</v>
      </c>
      <c r="V51" s="70"/>
      <c r="W51" s="177"/>
      <c r="X51" s="74" t="s">
        <v>154</v>
      </c>
      <c r="Y51" s="68" t="s">
        <v>154</v>
      </c>
      <c r="Z51" s="70"/>
      <c r="AA51" s="177"/>
      <c r="AB51" s="74">
        <f t="shared" si="6"/>
        <v>8</v>
      </c>
      <c r="AC51" s="68">
        <f t="shared" si="7"/>
        <v>8</v>
      </c>
      <c r="AD51" s="74">
        <f t="shared" si="8"/>
        <v>4</v>
      </c>
      <c r="AE51" s="75">
        <f t="shared" si="9"/>
        <v>16</v>
      </c>
      <c r="AF51" s="491" t="s">
        <v>602</v>
      </c>
      <c r="AG51" s="492" t="s">
        <v>570</v>
      </c>
    </row>
    <row r="52" spans="1:33" ht="15.75" x14ac:dyDescent="0.25">
      <c r="A52" s="32" t="s">
        <v>463</v>
      </c>
      <c r="B52" s="435" t="s">
        <v>117</v>
      </c>
      <c r="C52" s="915" t="s">
        <v>464</v>
      </c>
      <c r="D52" s="68" t="s">
        <v>154</v>
      </c>
      <c r="E52" s="298" t="s">
        <v>154</v>
      </c>
      <c r="F52" s="70"/>
      <c r="G52" s="177"/>
      <c r="H52" s="74" t="s">
        <v>154</v>
      </c>
      <c r="I52" s="68" t="s">
        <v>154</v>
      </c>
      <c r="J52" s="70"/>
      <c r="K52" s="395"/>
      <c r="L52" s="74" t="s">
        <v>154</v>
      </c>
      <c r="M52" s="68" t="s">
        <v>154</v>
      </c>
      <c r="N52" s="70"/>
      <c r="O52" s="177"/>
      <c r="P52" s="74" t="s">
        <v>154</v>
      </c>
      <c r="Q52" s="68" t="s">
        <v>154</v>
      </c>
      <c r="R52" s="70"/>
      <c r="S52" s="177"/>
      <c r="T52" s="74" t="s">
        <v>154</v>
      </c>
      <c r="U52" s="68" t="s">
        <v>154</v>
      </c>
      <c r="V52" s="70"/>
      <c r="W52" s="177"/>
      <c r="X52" s="74">
        <v>8</v>
      </c>
      <c r="Y52" s="68" t="s">
        <v>154</v>
      </c>
      <c r="Z52" s="70">
        <v>1</v>
      </c>
      <c r="AA52" s="177" t="s">
        <v>157</v>
      </c>
      <c r="AB52" s="74">
        <f t="shared" si="6"/>
        <v>8</v>
      </c>
      <c r="AC52" s="68">
        <f t="shared" si="7"/>
        <v>0</v>
      </c>
      <c r="AD52" s="74">
        <f t="shared" si="8"/>
        <v>1</v>
      </c>
      <c r="AE52" s="75">
        <f t="shared" si="9"/>
        <v>8</v>
      </c>
      <c r="AF52" s="652" t="s">
        <v>807</v>
      </c>
      <c r="AG52" s="492" t="s">
        <v>609</v>
      </c>
    </row>
    <row r="53" spans="1:33" ht="16.5" x14ac:dyDescent="0.3">
      <c r="A53" s="436" t="s">
        <v>713</v>
      </c>
      <c r="B53" s="435" t="s">
        <v>117</v>
      </c>
      <c r="C53" s="272" t="s">
        <v>465</v>
      </c>
      <c r="D53" s="437">
        <v>4</v>
      </c>
      <c r="E53" s="438">
        <v>4</v>
      </c>
      <c r="F53" s="496">
        <v>2</v>
      </c>
      <c r="G53" s="439" t="s">
        <v>136</v>
      </c>
      <c r="H53" s="455"/>
      <c r="I53" s="438"/>
      <c r="J53" s="440"/>
      <c r="K53" s="441"/>
      <c r="L53" s="437"/>
      <c r="M53" s="437"/>
      <c r="N53" s="442"/>
      <c r="O53" s="443"/>
      <c r="P53" s="456"/>
      <c r="Q53" s="444"/>
      <c r="R53" s="442"/>
      <c r="S53" s="443"/>
      <c r="T53" s="455"/>
      <c r="U53" s="438"/>
      <c r="V53" s="440"/>
      <c r="W53" s="441"/>
      <c r="X53" s="455"/>
      <c r="Y53" s="437"/>
      <c r="Z53" s="442"/>
      <c r="AA53" s="443"/>
      <c r="AB53" s="74">
        <f t="shared" si="6"/>
        <v>4</v>
      </c>
      <c r="AC53" s="68">
        <f t="shared" si="7"/>
        <v>4</v>
      </c>
      <c r="AD53" s="74">
        <f t="shared" si="8"/>
        <v>2</v>
      </c>
      <c r="AE53" s="75">
        <f t="shared" si="9"/>
        <v>8</v>
      </c>
      <c r="AF53" s="493" t="s">
        <v>575</v>
      </c>
      <c r="AG53" s="494" t="s">
        <v>576</v>
      </c>
    </row>
    <row r="54" spans="1:33" ht="18" thickBot="1" x14ac:dyDescent="0.35">
      <c r="A54" s="96"/>
      <c r="B54" s="186"/>
      <c r="C54" s="187" t="s">
        <v>210</v>
      </c>
      <c r="D54" s="188">
        <f>SUM(D13:D53)</f>
        <v>54</v>
      </c>
      <c r="E54" s="188">
        <f>SUM(E13:E53)</f>
        <v>10</v>
      </c>
      <c r="F54" s="188">
        <f>SUM(F53,F50,F49,F37,F13,F12)</f>
        <v>20</v>
      </c>
      <c r="G54" s="189" t="s">
        <v>19</v>
      </c>
      <c r="H54" s="188">
        <f>SUM(H13:H53)</f>
        <v>48</v>
      </c>
      <c r="I54" s="188">
        <f>SUM(I13:I53)</f>
        <v>20</v>
      </c>
      <c r="J54" s="188">
        <f>SUM(J13:J53)</f>
        <v>19</v>
      </c>
      <c r="K54" s="189" t="s">
        <v>19</v>
      </c>
      <c r="L54" s="188">
        <f>SUM(L13:L53)</f>
        <v>70</v>
      </c>
      <c r="M54" s="188">
        <f>SUM(M13:M53)</f>
        <v>30</v>
      </c>
      <c r="N54" s="188">
        <f>SUM(N13:N53)</f>
        <v>24</v>
      </c>
      <c r="O54" s="189" t="s">
        <v>19</v>
      </c>
      <c r="P54" s="188">
        <f>SUM(P13:P53)</f>
        <v>68</v>
      </c>
      <c r="Q54" s="188">
        <f>SUM(Q13:Q53)</f>
        <v>20</v>
      </c>
      <c r="R54" s="188">
        <f>SUM(R13:R53)</f>
        <v>21</v>
      </c>
      <c r="S54" s="189" t="s">
        <v>19</v>
      </c>
      <c r="T54" s="399">
        <f>SUM(T13:T53)</f>
        <v>48</v>
      </c>
      <c r="U54" s="188">
        <f>SUM(U13:U53)</f>
        <v>28</v>
      </c>
      <c r="V54" s="188">
        <f>SUM(V13:V53)</f>
        <v>17</v>
      </c>
      <c r="W54" s="189" t="s">
        <v>19</v>
      </c>
      <c r="X54" s="399">
        <f>SUM(X13:X53)</f>
        <v>32</v>
      </c>
      <c r="Y54" s="188">
        <f>SUM(Y13:Y53)</f>
        <v>50</v>
      </c>
      <c r="Z54" s="188">
        <f>SUM(Z13:Z53)</f>
        <v>14</v>
      </c>
      <c r="AA54" s="189" t="s">
        <v>19</v>
      </c>
      <c r="AB54" s="399">
        <f>SUM(AB12:AB53)</f>
        <v>320</v>
      </c>
      <c r="AC54" s="188">
        <f>SUM(AC12:AC53)</f>
        <v>182</v>
      </c>
      <c r="AD54" s="196">
        <f>SUM(AD12:AD53)</f>
        <v>115</v>
      </c>
      <c r="AE54" s="445">
        <f>SUM(AE12:AE53)</f>
        <v>502</v>
      </c>
      <c r="AF54" s="482"/>
      <c r="AG54" s="482"/>
    </row>
    <row r="55" spans="1:33" ht="18" thickBot="1" x14ac:dyDescent="0.35">
      <c r="A55" s="190"/>
      <c r="B55" s="191"/>
      <c r="C55" s="164" t="s">
        <v>211</v>
      </c>
      <c r="D55" s="165">
        <f>D10+D54</f>
        <v>70</v>
      </c>
      <c r="E55" s="165">
        <f>E10+E54</f>
        <v>40</v>
      </c>
      <c r="F55" s="165">
        <f>F10+F54</f>
        <v>28</v>
      </c>
      <c r="G55" s="192" t="s">
        <v>19</v>
      </c>
      <c r="H55" s="165">
        <f>H10+H54</f>
        <v>72</v>
      </c>
      <c r="I55" s="165">
        <f>I10+I54</f>
        <v>40</v>
      </c>
      <c r="J55" s="858">
        <f>J10+J54</f>
        <v>27</v>
      </c>
      <c r="K55" s="192" t="s">
        <v>19</v>
      </c>
      <c r="L55" s="165">
        <f>L10+L54</f>
        <v>98</v>
      </c>
      <c r="M55" s="165">
        <f>M10+M54</f>
        <v>46</v>
      </c>
      <c r="N55" s="165">
        <f>N10+N54</f>
        <v>33</v>
      </c>
      <c r="O55" s="192" t="s">
        <v>19</v>
      </c>
      <c r="P55" s="165">
        <f>P10+P54</f>
        <v>80</v>
      </c>
      <c r="Q55" s="165">
        <f>Q10+Q54</f>
        <v>52</v>
      </c>
      <c r="R55" s="165">
        <f>R10+R54</f>
        <v>30</v>
      </c>
      <c r="S55" s="192" t="s">
        <v>19</v>
      </c>
      <c r="T55" s="166">
        <f>T10+T54</f>
        <v>76</v>
      </c>
      <c r="U55" s="165">
        <f>U10+U54</f>
        <v>52</v>
      </c>
      <c r="V55" s="165">
        <f>V10+V54</f>
        <v>32</v>
      </c>
      <c r="W55" s="192" t="s">
        <v>19</v>
      </c>
      <c r="X55" s="166">
        <f>X10+X54</f>
        <v>66</v>
      </c>
      <c r="Y55" s="165">
        <f>Y10+Y54</f>
        <v>64</v>
      </c>
      <c r="Z55" s="165">
        <f>Z10+Z54</f>
        <v>30</v>
      </c>
      <c r="AA55" s="192" t="s">
        <v>19</v>
      </c>
      <c r="AB55" s="647">
        <f>AB10+AB54</f>
        <v>462</v>
      </c>
      <c r="AC55" s="646">
        <f>AC10+AC54</f>
        <v>318</v>
      </c>
      <c r="AD55" s="845">
        <f>AD10+AD54</f>
        <v>180</v>
      </c>
      <c r="AE55" s="649">
        <f>AE10+AE54</f>
        <v>780</v>
      </c>
      <c r="AF55" s="482"/>
      <c r="AG55" s="482"/>
    </row>
    <row r="56" spans="1:33" ht="16.5" x14ac:dyDescent="0.3">
      <c r="A56" s="277"/>
      <c r="B56" s="278"/>
      <c r="C56" s="279" t="s">
        <v>5</v>
      </c>
      <c r="D56" s="1006"/>
      <c r="E56" s="1006"/>
      <c r="F56" s="1006"/>
      <c r="G56" s="1006"/>
      <c r="H56" s="1006"/>
      <c r="I56" s="1006"/>
      <c r="J56" s="1006"/>
      <c r="K56" s="1006"/>
      <c r="L56" s="1006"/>
      <c r="M56" s="1006"/>
      <c r="N56" s="1006"/>
      <c r="O56" s="1006"/>
      <c r="P56" s="1006"/>
      <c r="Q56" s="1006"/>
      <c r="R56" s="1006"/>
      <c r="S56" s="1006"/>
      <c r="T56" s="1006"/>
      <c r="U56" s="1006"/>
      <c r="V56" s="1006"/>
      <c r="W56" s="1006"/>
      <c r="X56" s="1006"/>
      <c r="Y56" s="1006"/>
      <c r="Z56" s="1006"/>
      <c r="AA56" s="1006"/>
      <c r="AB56" s="1071"/>
      <c r="AC56" s="1071"/>
      <c r="AD56" s="1072"/>
      <c r="AE56" s="1073"/>
      <c r="AF56" s="486"/>
      <c r="AG56" s="486"/>
    </row>
    <row r="57" spans="1:33" ht="15.75" x14ac:dyDescent="0.25">
      <c r="A57" s="28" t="s">
        <v>858</v>
      </c>
      <c r="B57" s="446" t="s">
        <v>119</v>
      </c>
      <c r="C57" s="20" t="s">
        <v>120</v>
      </c>
      <c r="D57" s="68">
        <v>12</v>
      </c>
      <c r="E57" s="68" t="s">
        <v>154</v>
      </c>
      <c r="F57" s="108" t="s">
        <v>19</v>
      </c>
      <c r="G57" s="109" t="s">
        <v>137</v>
      </c>
      <c r="H57" s="68" t="s">
        <v>154</v>
      </c>
      <c r="I57" s="68" t="s">
        <v>154</v>
      </c>
      <c r="J57" s="108" t="s">
        <v>19</v>
      </c>
      <c r="K57" s="109"/>
      <c r="L57" s="68" t="s">
        <v>154</v>
      </c>
      <c r="M57" s="68" t="s">
        <v>154</v>
      </c>
      <c r="N57" s="108" t="s">
        <v>19</v>
      </c>
      <c r="O57" s="109"/>
      <c r="P57" s="68" t="s">
        <v>154</v>
      </c>
      <c r="Q57" s="68" t="s">
        <v>154</v>
      </c>
      <c r="R57" s="108" t="s">
        <v>19</v>
      </c>
      <c r="S57" s="109"/>
      <c r="T57" s="68" t="s">
        <v>154</v>
      </c>
      <c r="U57" s="68" t="s">
        <v>154</v>
      </c>
      <c r="V57" s="108" t="s">
        <v>19</v>
      </c>
      <c r="W57" s="109"/>
      <c r="X57" s="68" t="s">
        <v>154</v>
      </c>
      <c r="Y57" s="68" t="s">
        <v>154</v>
      </c>
      <c r="Z57" s="108" t="s">
        <v>19</v>
      </c>
      <c r="AA57" s="462"/>
      <c r="AB57" s="74">
        <f>SUM(D57,H57,L57,P57,T57,X57)</f>
        <v>12</v>
      </c>
      <c r="AC57" s="68">
        <f>SUM(E57,I57,M57,Q57,U57,Y57)</f>
        <v>0</v>
      </c>
      <c r="AD57" s="108" t="s">
        <v>19</v>
      </c>
      <c r="AE57" s="75">
        <v>2</v>
      </c>
      <c r="AF57" s="474" t="s">
        <v>556</v>
      </c>
      <c r="AG57" s="475" t="s">
        <v>594</v>
      </c>
    </row>
    <row r="58" spans="1:33" ht="15.75" x14ac:dyDescent="0.25">
      <c r="A58" s="32" t="s">
        <v>70</v>
      </c>
      <c r="B58" s="30" t="s">
        <v>119</v>
      </c>
      <c r="C58" s="34" t="s">
        <v>71</v>
      </c>
      <c r="D58" s="68"/>
      <c r="E58" s="68">
        <v>12</v>
      </c>
      <c r="F58" s="108" t="s">
        <v>19</v>
      </c>
      <c r="G58" s="109" t="s">
        <v>137</v>
      </c>
      <c r="H58" s="68"/>
      <c r="I58" s="68"/>
      <c r="J58" s="108" t="s">
        <v>19</v>
      </c>
      <c r="K58" s="109"/>
      <c r="L58" s="68"/>
      <c r="M58" s="68"/>
      <c r="N58" s="108" t="s">
        <v>19</v>
      </c>
      <c r="O58" s="109"/>
      <c r="P58" s="68"/>
      <c r="Q58" s="68"/>
      <c r="R58" s="108" t="s">
        <v>19</v>
      </c>
      <c r="S58" s="109"/>
      <c r="T58" s="68"/>
      <c r="U58" s="68"/>
      <c r="V58" s="108" t="s">
        <v>19</v>
      </c>
      <c r="W58" s="109"/>
      <c r="X58" s="68"/>
      <c r="Y58" s="68"/>
      <c r="Z58" s="108" t="s">
        <v>19</v>
      </c>
      <c r="AA58" s="110"/>
      <c r="AB58" s="68">
        <f t="shared" ref="AB58:AC58" si="10">SUM(D58,H58,L58,P58,T58,X58)</f>
        <v>0</v>
      </c>
      <c r="AC58" s="68">
        <f t="shared" si="10"/>
        <v>12</v>
      </c>
      <c r="AD58" s="108" t="s">
        <v>19</v>
      </c>
      <c r="AE58" s="75">
        <f t="shared" ref="AE58" si="11">SUM(AB58,AC58)</f>
        <v>12</v>
      </c>
      <c r="AF58" s="474" t="s">
        <v>682</v>
      </c>
      <c r="AG58" s="475" t="s">
        <v>683</v>
      </c>
    </row>
    <row r="59" spans="1:33" ht="15.75" x14ac:dyDescent="0.25">
      <c r="A59" s="28" t="s">
        <v>149</v>
      </c>
      <c r="B59" s="446" t="s">
        <v>1</v>
      </c>
      <c r="C59" s="31" t="s">
        <v>121</v>
      </c>
      <c r="D59" s="68" t="s">
        <v>154</v>
      </c>
      <c r="E59" s="68" t="s">
        <v>154</v>
      </c>
      <c r="F59" s="108" t="s">
        <v>19</v>
      </c>
      <c r="G59" s="109"/>
      <c r="H59" s="68" t="s">
        <v>154</v>
      </c>
      <c r="I59" s="68" t="s">
        <v>154</v>
      </c>
      <c r="J59" s="108" t="s">
        <v>19</v>
      </c>
      <c r="K59" s="109"/>
      <c r="L59" s="68" t="s">
        <v>154</v>
      </c>
      <c r="M59" s="68" t="s">
        <v>154</v>
      </c>
      <c r="N59" s="108" t="s">
        <v>19</v>
      </c>
      <c r="O59" s="109"/>
      <c r="P59" s="68" t="s">
        <v>154</v>
      </c>
      <c r="Q59" s="68" t="s">
        <v>154</v>
      </c>
      <c r="R59" s="108" t="s">
        <v>19</v>
      </c>
      <c r="S59" s="109" t="s">
        <v>466</v>
      </c>
      <c r="T59" s="68" t="s">
        <v>154</v>
      </c>
      <c r="U59" s="68" t="s">
        <v>154</v>
      </c>
      <c r="V59" s="108" t="s">
        <v>19</v>
      </c>
      <c r="W59" s="109"/>
      <c r="X59" s="68" t="s">
        <v>154</v>
      </c>
      <c r="Y59" s="68" t="s">
        <v>154</v>
      </c>
      <c r="Z59" s="108" t="s">
        <v>19</v>
      </c>
      <c r="AA59" s="129"/>
      <c r="AB59" s="74">
        <f t="shared" ref="AB59:AB63" si="12">SUM(D59,H59,L59,P59,T59,X59)</f>
        <v>0</v>
      </c>
      <c r="AC59" s="68">
        <f t="shared" ref="AC59:AC63" si="13">SUM(E59,I59,M59,Q59,U59,Y59)</f>
        <v>0</v>
      </c>
      <c r="AD59" s="108" t="s">
        <v>19</v>
      </c>
      <c r="AE59" s="75" t="s">
        <v>154</v>
      </c>
      <c r="AF59" s="490"/>
      <c r="AG59" s="490"/>
    </row>
    <row r="60" spans="1:33" ht="15.75" x14ac:dyDescent="0.25">
      <c r="A60" s="28" t="s">
        <v>467</v>
      </c>
      <c r="B60" s="446" t="s">
        <v>1</v>
      </c>
      <c r="C60" s="20" t="s">
        <v>468</v>
      </c>
      <c r="D60" s="68" t="s">
        <v>154</v>
      </c>
      <c r="E60" s="68" t="s">
        <v>154</v>
      </c>
      <c r="F60" s="108" t="s">
        <v>19</v>
      </c>
      <c r="G60" s="109"/>
      <c r="H60" s="68" t="s">
        <v>154</v>
      </c>
      <c r="I60" s="68" t="s">
        <v>154</v>
      </c>
      <c r="J60" s="108" t="s">
        <v>19</v>
      </c>
      <c r="K60" s="109"/>
      <c r="L60" s="68" t="s">
        <v>154</v>
      </c>
      <c r="M60" s="68" t="s">
        <v>154</v>
      </c>
      <c r="N60" s="108" t="s">
        <v>19</v>
      </c>
      <c r="O60" s="109"/>
      <c r="P60" s="68" t="s">
        <v>154</v>
      </c>
      <c r="Q60" s="68" t="s">
        <v>154</v>
      </c>
      <c r="R60" s="108" t="s">
        <v>19</v>
      </c>
      <c r="S60" s="109"/>
      <c r="T60" s="68" t="s">
        <v>154</v>
      </c>
      <c r="U60" s="68" t="s">
        <v>154</v>
      </c>
      <c r="V60" s="108" t="s">
        <v>19</v>
      </c>
      <c r="W60" s="109" t="s">
        <v>469</v>
      </c>
      <c r="X60" s="68" t="s">
        <v>154</v>
      </c>
      <c r="Y60" s="68" t="s">
        <v>154</v>
      </c>
      <c r="Z60" s="108" t="s">
        <v>19</v>
      </c>
      <c r="AA60" s="129"/>
      <c r="AB60" s="74">
        <f t="shared" si="12"/>
        <v>0</v>
      </c>
      <c r="AC60" s="68">
        <f t="shared" si="13"/>
        <v>0</v>
      </c>
      <c r="AD60" s="108" t="s">
        <v>19</v>
      </c>
      <c r="AE60" s="75" t="s">
        <v>154</v>
      </c>
      <c r="AF60" s="490"/>
      <c r="AG60" s="490"/>
    </row>
    <row r="61" spans="1:33" ht="15.75" x14ac:dyDescent="0.25">
      <c r="A61" s="28" t="s">
        <v>122</v>
      </c>
      <c r="B61" s="446" t="s">
        <v>1</v>
      </c>
      <c r="C61" s="20" t="s">
        <v>123</v>
      </c>
      <c r="D61" s="68" t="s">
        <v>154</v>
      </c>
      <c r="E61" s="68" t="s">
        <v>154</v>
      </c>
      <c r="F61" s="108" t="s">
        <v>19</v>
      </c>
      <c r="G61" s="109"/>
      <c r="H61" s="68" t="s">
        <v>154</v>
      </c>
      <c r="I61" s="68" t="s">
        <v>154</v>
      </c>
      <c r="J61" s="108" t="s">
        <v>19</v>
      </c>
      <c r="K61" s="109"/>
      <c r="L61" s="68" t="s">
        <v>154</v>
      </c>
      <c r="M61" s="68" t="s">
        <v>154</v>
      </c>
      <c r="N61" s="108" t="s">
        <v>19</v>
      </c>
      <c r="O61" s="109"/>
      <c r="P61" s="68" t="s">
        <v>154</v>
      </c>
      <c r="Q61" s="68" t="s">
        <v>154</v>
      </c>
      <c r="R61" s="108" t="s">
        <v>19</v>
      </c>
      <c r="S61" s="109"/>
      <c r="T61" s="68" t="s">
        <v>154</v>
      </c>
      <c r="U61" s="68" t="s">
        <v>154</v>
      </c>
      <c r="V61" s="108" t="s">
        <v>19</v>
      </c>
      <c r="W61" s="109"/>
      <c r="X61" s="68" t="s">
        <v>154</v>
      </c>
      <c r="Y61" s="68" t="s">
        <v>154</v>
      </c>
      <c r="Z61" s="108" t="s">
        <v>19</v>
      </c>
      <c r="AA61" s="129" t="s">
        <v>214</v>
      </c>
      <c r="AB61" s="74">
        <f t="shared" si="12"/>
        <v>0</v>
      </c>
      <c r="AC61" s="68">
        <f t="shared" si="13"/>
        <v>0</v>
      </c>
      <c r="AD61" s="108" t="s">
        <v>19</v>
      </c>
      <c r="AE61" s="75" t="s">
        <v>154</v>
      </c>
    </row>
    <row r="62" spans="1:33" ht="15.75" x14ac:dyDescent="0.25">
      <c r="A62" s="28" t="s">
        <v>470</v>
      </c>
      <c r="B62" s="446" t="s">
        <v>1</v>
      </c>
      <c r="C62" s="281" t="s">
        <v>471</v>
      </c>
      <c r="D62" s="68" t="s">
        <v>154</v>
      </c>
      <c r="E62" s="68" t="s">
        <v>154</v>
      </c>
      <c r="F62" s="108" t="s">
        <v>19</v>
      </c>
      <c r="G62" s="109"/>
      <c r="H62" s="68" t="s">
        <v>154</v>
      </c>
      <c r="I62" s="68" t="s">
        <v>154</v>
      </c>
      <c r="J62" s="108" t="s">
        <v>19</v>
      </c>
      <c r="K62" s="109"/>
      <c r="L62" s="68" t="s">
        <v>154</v>
      </c>
      <c r="M62" s="68" t="s">
        <v>154</v>
      </c>
      <c r="N62" s="108" t="s">
        <v>19</v>
      </c>
      <c r="O62" s="109"/>
      <c r="P62" s="68" t="s">
        <v>154</v>
      </c>
      <c r="Q62" s="68" t="s">
        <v>154</v>
      </c>
      <c r="R62" s="108" t="s">
        <v>19</v>
      </c>
      <c r="S62" s="109"/>
      <c r="T62" s="68" t="s">
        <v>154</v>
      </c>
      <c r="U62" s="68" t="s">
        <v>154</v>
      </c>
      <c r="V62" s="108" t="s">
        <v>19</v>
      </c>
      <c r="W62" s="109"/>
      <c r="X62" s="68" t="s">
        <v>154</v>
      </c>
      <c r="Y62" s="68" t="s">
        <v>154</v>
      </c>
      <c r="Z62" s="108" t="s">
        <v>19</v>
      </c>
      <c r="AA62" s="129" t="s">
        <v>214</v>
      </c>
      <c r="AB62" s="74">
        <f t="shared" si="12"/>
        <v>0</v>
      </c>
      <c r="AC62" s="68">
        <f t="shared" si="13"/>
        <v>0</v>
      </c>
      <c r="AD62" s="108" t="s">
        <v>19</v>
      </c>
      <c r="AE62" s="75" t="s">
        <v>154</v>
      </c>
    </row>
    <row r="63" spans="1:33" ht="16.5" thickBot="1" x14ac:dyDescent="0.3">
      <c r="A63" s="28" t="s">
        <v>472</v>
      </c>
      <c r="B63" s="446" t="s">
        <v>1</v>
      </c>
      <c r="C63" s="281" t="s">
        <v>473</v>
      </c>
      <c r="D63" s="68" t="s">
        <v>154</v>
      </c>
      <c r="E63" s="68" t="s">
        <v>154</v>
      </c>
      <c r="F63" s="108" t="s">
        <v>19</v>
      </c>
      <c r="G63" s="109"/>
      <c r="H63" s="68" t="s">
        <v>154</v>
      </c>
      <c r="I63" s="68" t="s">
        <v>154</v>
      </c>
      <c r="J63" s="108" t="s">
        <v>19</v>
      </c>
      <c r="K63" s="109"/>
      <c r="L63" s="68" t="s">
        <v>154</v>
      </c>
      <c r="M63" s="68" t="s">
        <v>154</v>
      </c>
      <c r="N63" s="108" t="s">
        <v>19</v>
      </c>
      <c r="O63" s="109"/>
      <c r="P63" s="68" t="s">
        <v>154</v>
      </c>
      <c r="Q63" s="68" t="s">
        <v>154</v>
      </c>
      <c r="R63" s="108" t="s">
        <v>19</v>
      </c>
      <c r="S63" s="109"/>
      <c r="T63" s="68" t="s">
        <v>154</v>
      </c>
      <c r="U63" s="68" t="s">
        <v>154</v>
      </c>
      <c r="V63" s="108" t="s">
        <v>19</v>
      </c>
      <c r="W63" s="109"/>
      <c r="X63" s="68" t="s">
        <v>154</v>
      </c>
      <c r="Y63" s="68" t="s">
        <v>154</v>
      </c>
      <c r="Z63" s="108" t="s">
        <v>19</v>
      </c>
      <c r="AA63" s="129" t="s">
        <v>214</v>
      </c>
      <c r="AB63" s="74">
        <f t="shared" si="12"/>
        <v>0</v>
      </c>
      <c r="AC63" s="68">
        <f t="shared" si="13"/>
        <v>0</v>
      </c>
      <c r="AD63" s="108" t="s">
        <v>19</v>
      </c>
      <c r="AE63" s="412" t="s">
        <v>154</v>
      </c>
    </row>
    <row r="64" spans="1:33" ht="17.25" thickBot="1" x14ac:dyDescent="0.35">
      <c r="A64" s="282"/>
      <c r="B64" s="283"/>
      <c r="C64" s="284" t="s">
        <v>15</v>
      </c>
      <c r="D64" s="348">
        <f t="shared" ref="D64:AA64" si="14">SUM(D57:D63)</f>
        <v>12</v>
      </c>
      <c r="E64" s="348">
        <f t="shared" si="14"/>
        <v>12</v>
      </c>
      <c r="F64" s="348">
        <f t="shared" si="14"/>
        <v>0</v>
      </c>
      <c r="G64" s="348">
        <f t="shared" si="14"/>
        <v>0</v>
      </c>
      <c r="H64" s="348">
        <f t="shared" si="14"/>
        <v>0</v>
      </c>
      <c r="I64" s="348">
        <f t="shared" si="14"/>
        <v>0</v>
      </c>
      <c r="J64" s="348">
        <f t="shared" si="14"/>
        <v>0</v>
      </c>
      <c r="K64" s="348">
        <f t="shared" si="14"/>
        <v>0</v>
      </c>
      <c r="L64" s="348">
        <f t="shared" si="14"/>
        <v>0</v>
      </c>
      <c r="M64" s="348">
        <f t="shared" si="14"/>
        <v>0</v>
      </c>
      <c r="N64" s="348">
        <f t="shared" si="14"/>
        <v>0</v>
      </c>
      <c r="O64" s="348">
        <f t="shared" si="14"/>
        <v>0</v>
      </c>
      <c r="P64" s="348">
        <f t="shared" si="14"/>
        <v>0</v>
      </c>
      <c r="Q64" s="348">
        <f t="shared" si="14"/>
        <v>0</v>
      </c>
      <c r="R64" s="348">
        <f t="shared" si="14"/>
        <v>0</v>
      </c>
      <c r="S64" s="348">
        <f t="shared" si="14"/>
        <v>0</v>
      </c>
      <c r="T64" s="348">
        <f t="shared" si="14"/>
        <v>0</v>
      </c>
      <c r="U64" s="348">
        <f t="shared" si="14"/>
        <v>0</v>
      </c>
      <c r="V64" s="348">
        <f t="shared" si="14"/>
        <v>0</v>
      </c>
      <c r="W64" s="348">
        <f t="shared" si="14"/>
        <v>0</v>
      </c>
      <c r="X64" s="348">
        <f t="shared" si="14"/>
        <v>0</v>
      </c>
      <c r="Y64" s="348">
        <f t="shared" si="14"/>
        <v>0</v>
      </c>
      <c r="Z64" s="348">
        <f t="shared" si="14"/>
        <v>0</v>
      </c>
      <c r="AA64" s="463">
        <f t="shared" si="14"/>
        <v>0</v>
      </c>
      <c r="AB64" s="415">
        <f>SUM(AB57:AB63)</f>
        <v>12</v>
      </c>
      <c r="AC64" s="380">
        <f>SUM(AC57:AC63)</f>
        <v>12</v>
      </c>
      <c r="AD64" s="377" t="s">
        <v>19</v>
      </c>
      <c r="AE64" s="381" t="s">
        <v>356</v>
      </c>
    </row>
    <row r="65" spans="1:31" ht="17.25" thickBot="1" x14ac:dyDescent="0.35">
      <c r="A65" s="285"/>
      <c r="B65" s="286"/>
      <c r="C65" s="287" t="s">
        <v>269</v>
      </c>
      <c r="D65" s="382">
        <f>D55+D64</f>
        <v>82</v>
      </c>
      <c r="E65" s="382">
        <f>E55+E64</f>
        <v>52</v>
      </c>
      <c r="F65" s="383" t="s">
        <v>19</v>
      </c>
      <c r="G65" s="384" t="s">
        <v>19</v>
      </c>
      <c r="H65" s="382">
        <f>H55+H64</f>
        <v>72</v>
      </c>
      <c r="I65" s="382">
        <f>I55+I64</f>
        <v>40</v>
      </c>
      <c r="J65" s="383" t="s">
        <v>19</v>
      </c>
      <c r="K65" s="384" t="s">
        <v>19</v>
      </c>
      <c r="L65" s="382">
        <f>L55+L64</f>
        <v>98</v>
      </c>
      <c r="M65" s="382">
        <f>M55+M64</f>
        <v>46</v>
      </c>
      <c r="N65" s="385" t="s">
        <v>19</v>
      </c>
      <c r="O65" s="384" t="s">
        <v>19</v>
      </c>
      <c r="P65" s="382">
        <f>P55+P64</f>
        <v>80</v>
      </c>
      <c r="Q65" s="382">
        <f>Q55+Q64</f>
        <v>52</v>
      </c>
      <c r="R65" s="383" t="s">
        <v>19</v>
      </c>
      <c r="S65" s="384" t="s">
        <v>19</v>
      </c>
      <c r="T65" s="382">
        <f>T55+T64</f>
        <v>76</v>
      </c>
      <c r="U65" s="382">
        <f>U55+U64</f>
        <v>52</v>
      </c>
      <c r="V65" s="383" t="s">
        <v>19</v>
      </c>
      <c r="W65" s="384" t="s">
        <v>19</v>
      </c>
      <c r="X65" s="382">
        <f>X55+X64</f>
        <v>66</v>
      </c>
      <c r="Y65" s="382">
        <f>Y55+Y64</f>
        <v>64</v>
      </c>
      <c r="Z65" s="383" t="s">
        <v>19</v>
      </c>
      <c r="AA65" s="384" t="s">
        <v>19</v>
      </c>
      <c r="AB65" s="461">
        <f>SUM(AB55+AB64)</f>
        <v>474</v>
      </c>
      <c r="AC65" s="447">
        <f>SUM(AC55+AC64)</f>
        <v>330</v>
      </c>
      <c r="AD65" s="448" t="s">
        <v>19</v>
      </c>
      <c r="AE65" s="449" t="s">
        <v>356</v>
      </c>
    </row>
    <row r="66" spans="1:31" ht="17.25" thickTop="1" x14ac:dyDescent="0.3">
      <c r="A66" s="288"/>
      <c r="B66" s="289"/>
      <c r="C66" s="290"/>
      <c r="D66" s="1007"/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  <c r="V66" s="1007"/>
      <c r="W66" s="1007"/>
      <c r="X66" s="1007"/>
      <c r="Y66" s="1007"/>
      <c r="Z66" s="1007"/>
      <c r="AA66" s="1007"/>
      <c r="AB66" s="1069"/>
      <c r="AC66" s="1069"/>
      <c r="AD66" s="1069"/>
      <c r="AE66" s="1070"/>
    </row>
    <row r="67" spans="1:31" ht="15.75" x14ac:dyDescent="0.25">
      <c r="A67" s="842" t="s">
        <v>799</v>
      </c>
      <c r="B67" s="843" t="s">
        <v>1</v>
      </c>
      <c r="C67" s="840" t="s">
        <v>21</v>
      </c>
      <c r="D67" s="130"/>
      <c r="E67" s="130"/>
      <c r="F67" s="351"/>
      <c r="G67" s="352"/>
      <c r="H67" s="130"/>
      <c r="I67" s="130">
        <v>160</v>
      </c>
      <c r="J67" s="351" t="s">
        <v>19</v>
      </c>
      <c r="K67" s="352" t="s">
        <v>137</v>
      </c>
      <c r="L67" s="130"/>
      <c r="M67" s="130"/>
      <c r="N67" s="351"/>
      <c r="O67" s="351"/>
      <c r="P67" s="130"/>
      <c r="Q67" s="130"/>
      <c r="R67" s="351"/>
      <c r="S67" s="352"/>
      <c r="T67" s="130"/>
      <c r="U67" s="130"/>
      <c r="V67" s="351"/>
      <c r="W67" s="351"/>
      <c r="X67" s="130"/>
      <c r="Y67" s="61"/>
      <c r="Z67" s="19"/>
      <c r="AA67" s="450"/>
      <c r="AB67" s="451"/>
      <c r="AC67" s="451"/>
      <c r="AD67" s="451"/>
      <c r="AE67" s="452"/>
    </row>
    <row r="68" spans="1:31" ht="15.75" x14ac:dyDescent="0.25">
      <c r="A68" s="844" t="s">
        <v>800</v>
      </c>
      <c r="B68" s="291" t="s">
        <v>1</v>
      </c>
      <c r="C68" s="841" t="s">
        <v>22</v>
      </c>
      <c r="D68" s="130"/>
      <c r="E68" s="130"/>
      <c r="F68" s="351"/>
      <c r="G68" s="356"/>
      <c r="H68" s="130"/>
      <c r="I68" s="130"/>
      <c r="J68" s="351"/>
      <c r="K68" s="356"/>
      <c r="L68" s="130"/>
      <c r="M68" s="130"/>
      <c r="N68" s="351"/>
      <c r="O68" s="351"/>
      <c r="P68" s="130"/>
      <c r="Q68" s="130">
        <v>160</v>
      </c>
      <c r="R68" s="351" t="s">
        <v>19</v>
      </c>
      <c r="S68" s="356" t="s">
        <v>137</v>
      </c>
      <c r="T68" s="130"/>
      <c r="U68" s="130"/>
      <c r="V68" s="351"/>
      <c r="W68" s="351"/>
      <c r="X68" s="130"/>
      <c r="Y68" s="61"/>
      <c r="Z68" s="19"/>
      <c r="AA68" s="453"/>
      <c r="AB68" s="451"/>
      <c r="AC68" s="451"/>
      <c r="AD68" s="451"/>
      <c r="AE68" s="452"/>
    </row>
    <row r="69" spans="1:31" ht="15.75" x14ac:dyDescent="0.25">
      <c r="A69" s="844" t="s">
        <v>801</v>
      </c>
      <c r="B69" s="291" t="s">
        <v>1</v>
      </c>
      <c r="C69" s="841" t="s">
        <v>115</v>
      </c>
      <c r="D69" s="130"/>
      <c r="E69" s="130"/>
      <c r="F69" s="351"/>
      <c r="G69" s="356"/>
      <c r="H69" s="130"/>
      <c r="I69" s="130"/>
      <c r="J69" s="351"/>
      <c r="K69" s="356"/>
      <c r="L69" s="130"/>
      <c r="M69" s="130"/>
      <c r="N69" s="351"/>
      <c r="O69" s="351"/>
      <c r="P69" s="130"/>
      <c r="Q69" s="130"/>
      <c r="R69" s="351"/>
      <c r="S69" s="356"/>
      <c r="T69" s="130"/>
      <c r="U69" s="130"/>
      <c r="V69" s="351"/>
      <c r="W69" s="351"/>
      <c r="X69" s="130"/>
      <c r="Y69" s="61">
        <v>80</v>
      </c>
      <c r="Z69" s="19" t="s">
        <v>19</v>
      </c>
      <c r="AA69" s="453" t="s">
        <v>137</v>
      </c>
      <c r="AB69" s="451"/>
      <c r="AC69" s="451"/>
      <c r="AD69" s="451"/>
      <c r="AE69" s="452"/>
    </row>
    <row r="70" spans="1:31" ht="15.75" x14ac:dyDescent="0.2">
      <c r="A70" s="1045"/>
      <c r="B70" s="1046"/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357"/>
      <c r="U70" s="357"/>
      <c r="V70" s="357"/>
      <c r="W70" s="357"/>
      <c r="X70" s="357"/>
      <c r="Y70" s="357"/>
      <c r="Z70" s="357"/>
      <c r="AA70" s="357"/>
      <c r="AB70" s="451"/>
      <c r="AC70" s="451"/>
      <c r="AD70" s="451"/>
      <c r="AE70" s="452"/>
    </row>
    <row r="71" spans="1:31" ht="15.75" x14ac:dyDescent="0.2">
      <c r="A71" s="1047" t="s">
        <v>20</v>
      </c>
      <c r="B71" s="1048"/>
      <c r="C71" s="1048"/>
      <c r="D71" s="1048"/>
      <c r="E71" s="1048"/>
      <c r="F71" s="1048"/>
      <c r="G71" s="1048"/>
      <c r="H71" s="1048"/>
      <c r="I71" s="1048"/>
      <c r="J71" s="1048"/>
      <c r="K71" s="1048"/>
      <c r="L71" s="1048"/>
      <c r="M71" s="1048"/>
      <c r="N71" s="1048"/>
      <c r="O71" s="1048"/>
      <c r="P71" s="1048"/>
      <c r="Q71" s="1048"/>
      <c r="R71" s="1048"/>
      <c r="S71" s="1048"/>
      <c r="T71" s="406"/>
      <c r="U71" s="406"/>
      <c r="V71" s="406"/>
      <c r="W71" s="406"/>
      <c r="X71" s="406"/>
      <c r="Y71" s="406"/>
      <c r="Z71" s="406"/>
      <c r="AA71" s="406"/>
      <c r="AB71" s="451"/>
      <c r="AC71" s="451"/>
      <c r="AD71" s="451"/>
      <c r="AE71" s="452"/>
    </row>
    <row r="72" spans="1:31" ht="16.5" x14ac:dyDescent="0.3">
      <c r="A72" s="241"/>
      <c r="B72" s="60"/>
      <c r="C72" s="292" t="s">
        <v>16</v>
      </c>
      <c r="D72" s="140"/>
      <c r="E72" s="140"/>
      <c r="F72" s="74"/>
      <c r="G72" s="141">
        <f>IF(COUNTIF(G13:G69,"A")=0,"",COUNTIF(G13:G69,"A"))</f>
        <v>2</v>
      </c>
      <c r="H72" s="140"/>
      <c r="I72" s="140"/>
      <c r="J72" s="74"/>
      <c r="K72" s="141">
        <f>IF(COUNTIF(K13:K69,"A")=0,"",COUNTIF(K13:K69,"A"))</f>
        <v>1</v>
      </c>
      <c r="L72" s="140"/>
      <c r="M72" s="140"/>
      <c r="N72" s="74"/>
      <c r="O72" s="141" t="str">
        <f>IF(COUNTIF(O13:O69,"A")=0,"",COUNTIF(O13:O69,"A"))</f>
        <v/>
      </c>
      <c r="P72" s="140"/>
      <c r="Q72" s="140"/>
      <c r="R72" s="74"/>
      <c r="S72" s="141">
        <f>IF(COUNTIF(S13:S69,"A")=0,"",COUNTIF(S13:S69,"A"))</f>
        <v>1</v>
      </c>
      <c r="T72" s="140"/>
      <c r="U72" s="140"/>
      <c r="V72" s="74"/>
      <c r="W72" s="141" t="str">
        <f>IF(COUNTIF(W13:W69,"A")=0,"",COUNTIF(W13:W69,"A"))</f>
        <v/>
      </c>
      <c r="X72" s="140"/>
      <c r="Y72" s="140"/>
      <c r="Z72" s="74"/>
      <c r="AA72" s="141">
        <f>IF(COUNTIF(AA13:AA69,"A")=0,"",COUNTIF(AA13:AA69,"A"))</f>
        <v>1</v>
      </c>
      <c r="AB72" s="263"/>
      <c r="AC72" s="263"/>
      <c r="AD72" s="264"/>
      <c r="AE72" s="454">
        <f t="shared" ref="AE72:AE84" si="15">IF(SUM(G72:AA72)=0,"",SUM(G72:AA72))</f>
        <v>5</v>
      </c>
    </row>
    <row r="73" spans="1:31" ht="16.5" x14ac:dyDescent="0.3">
      <c r="A73" s="241"/>
      <c r="B73" s="60"/>
      <c r="C73" s="292" t="s">
        <v>17</v>
      </c>
      <c r="D73" s="140"/>
      <c r="E73" s="140"/>
      <c r="F73" s="74"/>
      <c r="G73" s="141">
        <f>IF(COUNTIF(G13:G69,"B")=0,"",COUNTIF(G13:G69,"B"))</f>
        <v>1</v>
      </c>
      <c r="H73" s="140"/>
      <c r="I73" s="140"/>
      <c r="J73" s="74"/>
      <c r="K73" s="141">
        <f>IF(COUNTIF(K13:K69,"B")=0,"",COUNTIF(K13:K69,"B"))</f>
        <v>2</v>
      </c>
      <c r="L73" s="140"/>
      <c r="M73" s="140"/>
      <c r="N73" s="74"/>
      <c r="O73" s="141" t="str">
        <f>IF(COUNTIF(O13:O69,"B")=0,"",COUNTIF(O13:O69,"B"))</f>
        <v/>
      </c>
      <c r="P73" s="140"/>
      <c r="Q73" s="140"/>
      <c r="R73" s="74"/>
      <c r="S73" s="141">
        <f>IF(COUNTIF(S13:S69,"B")=0,"",COUNTIF(S13:S69,"B"))</f>
        <v>1</v>
      </c>
      <c r="T73" s="140"/>
      <c r="U73" s="140"/>
      <c r="V73" s="74"/>
      <c r="W73" s="141" t="str">
        <f>IF(COUNTIF(W13:W69,"B")=0,"",COUNTIF(W13:W69,"B"))</f>
        <v/>
      </c>
      <c r="X73" s="140"/>
      <c r="Y73" s="140"/>
      <c r="Z73" s="74"/>
      <c r="AA73" s="141" t="str">
        <f>IF(COUNTIF(AA13:AA69,"B")=0,"",COUNTIF(AA13:AA69,"B"))</f>
        <v/>
      </c>
      <c r="AB73" s="140"/>
      <c r="AC73" s="140"/>
      <c r="AD73" s="74"/>
      <c r="AE73" s="142">
        <f t="shared" si="15"/>
        <v>4</v>
      </c>
    </row>
    <row r="74" spans="1:31" ht="16.5" x14ac:dyDescent="0.3">
      <c r="A74" s="241"/>
      <c r="B74" s="60"/>
      <c r="C74" s="292" t="s">
        <v>177</v>
      </c>
      <c r="D74" s="140"/>
      <c r="E74" s="140"/>
      <c r="F74" s="74"/>
      <c r="G74" s="141">
        <f>IF(COUNTIF(G13:G69,"ÉÉ")=0,"",COUNTIF(G13:G69,"ÉÉ"))</f>
        <v>2</v>
      </c>
      <c r="H74" s="140"/>
      <c r="I74" s="140"/>
      <c r="J74" s="74"/>
      <c r="K74" s="141" t="str">
        <f>IF(COUNTIF(K13:K69,"ÉÉ")=0,"",COUNTIF(K13:K69,"ÉÉ"))</f>
        <v/>
      </c>
      <c r="L74" s="140"/>
      <c r="M74" s="140"/>
      <c r="N74" s="74"/>
      <c r="O74" s="141" t="str">
        <f>IF(COUNTIF(O13:O69,"ÉÉ")=0,"",COUNTIF(O13:O69,"ÉÉ"))</f>
        <v/>
      </c>
      <c r="P74" s="140"/>
      <c r="Q74" s="140"/>
      <c r="R74" s="74"/>
      <c r="S74" s="141" t="str">
        <f>IF(COUNTIF(S13:S69,"ÉÉ")=0,"",COUNTIF(S13:S69,"ÉÉ"))</f>
        <v/>
      </c>
      <c r="T74" s="140"/>
      <c r="U74" s="140"/>
      <c r="V74" s="74"/>
      <c r="W74" s="141" t="str">
        <f>IF(COUNTIF(W13:W69,"ÉÉ")=0,"",COUNTIF(W13:W69,"ÉÉ"))</f>
        <v/>
      </c>
      <c r="X74" s="140"/>
      <c r="Y74" s="140"/>
      <c r="Z74" s="74"/>
      <c r="AA74" s="141" t="str">
        <f>IF(COUNTIF(AA13:AA69,"ÉÉ")=0,"",COUNTIF(AA13:AA69,"ÉÉ"))</f>
        <v/>
      </c>
      <c r="AB74" s="140"/>
      <c r="AC74" s="140"/>
      <c r="AD74" s="74"/>
      <c r="AE74" s="142">
        <f t="shared" si="15"/>
        <v>2</v>
      </c>
    </row>
    <row r="75" spans="1:31" ht="16.5" x14ac:dyDescent="0.3">
      <c r="A75" s="241"/>
      <c r="B75" s="60"/>
      <c r="C75" s="292" t="s">
        <v>178</v>
      </c>
      <c r="D75" s="146"/>
      <c r="E75" s="146"/>
      <c r="F75" s="147"/>
      <c r="G75" s="141" t="str">
        <f>IF(COUNTIF(G13:G69,"ÉÉ(Z)")=0,"",COUNTIF(G13:G69,"ÉÉ(Z)"))</f>
        <v/>
      </c>
      <c r="H75" s="146"/>
      <c r="I75" s="146"/>
      <c r="J75" s="147"/>
      <c r="K75" s="141" t="str">
        <f>IF(COUNTIF(K13:K69,"ÉÉ(Z)")=0,"",COUNTIF(K13:K69,"ÉÉ(Z)"))</f>
        <v/>
      </c>
      <c r="L75" s="146"/>
      <c r="M75" s="146"/>
      <c r="N75" s="147"/>
      <c r="O75" s="141" t="str">
        <f>IF(COUNTIF(O13:O69,"ÉÉ(Z)")=0,"",COUNTIF(O13:O69,"ÉÉ(Z)"))</f>
        <v/>
      </c>
      <c r="P75" s="146"/>
      <c r="Q75" s="146"/>
      <c r="R75" s="147"/>
      <c r="S75" s="141" t="str">
        <f>IF(COUNTIF(S13:S69,"ÉÉ(Z)")=0,"",COUNTIF(S13:S69,"ÉÉ(Z)"))</f>
        <v/>
      </c>
      <c r="T75" s="146"/>
      <c r="U75" s="146"/>
      <c r="V75" s="147"/>
      <c r="W75" s="141" t="str">
        <f>IF(COUNTIF(W13:W69,"ÉÉ(Z)")=0,"",COUNTIF(W13:W69,"ÉÉ(Z)"))</f>
        <v/>
      </c>
      <c r="X75" s="146"/>
      <c r="Y75" s="146"/>
      <c r="Z75" s="147"/>
      <c r="AA75" s="141" t="str">
        <f>IF(COUNTIF(AA13:AA69,"ÉÉ(Z)")=0,"",COUNTIF(AA13:AA69,"ÉÉ(Z)"))</f>
        <v/>
      </c>
      <c r="AB75" s="146"/>
      <c r="AC75" s="146"/>
      <c r="AD75" s="147"/>
      <c r="AE75" s="142" t="str">
        <f t="shared" si="15"/>
        <v/>
      </c>
    </row>
    <row r="76" spans="1:31" ht="16.5" x14ac:dyDescent="0.3">
      <c r="A76" s="241"/>
      <c r="B76" s="60"/>
      <c r="C76" s="292" t="s">
        <v>179</v>
      </c>
      <c r="D76" s="140"/>
      <c r="E76" s="140"/>
      <c r="F76" s="74"/>
      <c r="G76" s="141" t="str">
        <f>IF(COUNTIF(G13:G69,"GYJ")=0,"",COUNTIF(G13:G69,"GYJ"))</f>
        <v/>
      </c>
      <c r="H76" s="140"/>
      <c r="I76" s="140"/>
      <c r="J76" s="74"/>
      <c r="K76" s="141">
        <f>IF(COUNTIF(K13:K69,"GYJ")=0,"",COUNTIF(K13:K69,"GYJ"))</f>
        <v>3</v>
      </c>
      <c r="L76" s="140"/>
      <c r="M76" s="140"/>
      <c r="N76" s="74"/>
      <c r="O76" s="141">
        <f>IF(COUNTIF(O13:O69,"GYJ")=0,"",COUNTIF(O13:O69,"GYJ"))</f>
        <v>2</v>
      </c>
      <c r="P76" s="140"/>
      <c r="Q76" s="140"/>
      <c r="R76" s="74"/>
      <c r="S76" s="141">
        <f>IF(COUNTIF(S13:S69,"GYJ")=0,"",COUNTIF(S13:S69,"GYJ"))</f>
        <v>2</v>
      </c>
      <c r="T76" s="140"/>
      <c r="U76" s="140"/>
      <c r="V76" s="74"/>
      <c r="W76" s="141">
        <f>IF(COUNTIF(W13:W69,"GYJ")=0,"",COUNTIF(W13:W69,"GYJ"))</f>
        <v>2</v>
      </c>
      <c r="X76" s="140"/>
      <c r="Y76" s="140"/>
      <c r="Z76" s="74"/>
      <c r="AA76" s="141">
        <f>IF(COUNTIF(AA13:AA69,"GYJ")=0,"",COUNTIF(AA13:AA69,"GYJ"))</f>
        <v>4</v>
      </c>
      <c r="AB76" s="140"/>
      <c r="AC76" s="140"/>
      <c r="AD76" s="74"/>
      <c r="AE76" s="142">
        <f t="shared" si="15"/>
        <v>13</v>
      </c>
    </row>
    <row r="77" spans="1:31" ht="15.75" x14ac:dyDescent="0.25">
      <c r="A77" s="241"/>
      <c r="B77" s="242"/>
      <c r="C77" s="292" t="s">
        <v>180</v>
      </c>
      <c r="D77" s="140"/>
      <c r="E77" s="140"/>
      <c r="F77" s="74"/>
      <c r="G77" s="141" t="str">
        <f>IF(COUNTIF(G13:G69,"GYJ(Z)")=0,"",COUNTIF(G13:G69,"GYJ(Z)"))</f>
        <v/>
      </c>
      <c r="H77" s="140"/>
      <c r="I77" s="140"/>
      <c r="J77" s="74"/>
      <c r="K77" s="141" t="str">
        <f>IF(COUNTIF(K13:K69,"GYJ(Z)")=0,"",COUNTIF(K13:K69,"GYJ(Z)"))</f>
        <v/>
      </c>
      <c r="L77" s="140"/>
      <c r="M77" s="140"/>
      <c r="N77" s="74"/>
      <c r="O77" s="141" t="str">
        <f>IF(COUNTIF(O13:O69,"GYJ(Z)")=0,"",COUNTIF(O13:O69,"GYJ(Z)"))</f>
        <v/>
      </c>
      <c r="P77" s="140"/>
      <c r="Q77" s="140"/>
      <c r="R77" s="74"/>
      <c r="S77" s="141" t="str">
        <f>IF(COUNTIF(S13:S69,"GYJ(Z)")=0,"",COUNTIF(S13:S69,"GYJ(Z)"))</f>
        <v/>
      </c>
      <c r="T77" s="140"/>
      <c r="U77" s="140"/>
      <c r="V77" s="74"/>
      <c r="W77" s="141" t="str">
        <f>IF(COUNTIF(W13:W69,"GYJ(Z)")=0,"",COUNTIF(W13:W69,"GYJ(Z)"))</f>
        <v/>
      </c>
      <c r="X77" s="140"/>
      <c r="Y77" s="140"/>
      <c r="Z77" s="74"/>
      <c r="AA77" s="141" t="str">
        <f>IF(COUNTIF(AA13:AA69,"GYJ(Z)")=0,"",COUNTIF(AA13:AA69,"GYJ(Z)"))</f>
        <v/>
      </c>
      <c r="AB77" s="140"/>
      <c r="AC77" s="140"/>
      <c r="AD77" s="74"/>
      <c r="AE77" s="142" t="str">
        <f t="shared" si="15"/>
        <v/>
      </c>
    </row>
    <row r="78" spans="1:31" ht="16.5" x14ac:dyDescent="0.3">
      <c r="A78" s="241"/>
      <c r="B78" s="60"/>
      <c r="C78" s="138" t="s">
        <v>138</v>
      </c>
      <c r="D78" s="140"/>
      <c r="E78" s="140"/>
      <c r="F78" s="74"/>
      <c r="G78" s="141">
        <f>IF(COUNTIF(G13:G69,"K")=0,"",COUNTIF(G13:G69,"K"))</f>
        <v>2</v>
      </c>
      <c r="H78" s="140"/>
      <c r="I78" s="140"/>
      <c r="J78" s="74"/>
      <c r="K78" s="141">
        <f>IF(COUNTIF(K13:K69,"K")=0,"",COUNTIF(K13:K69,"K"))</f>
        <v>1</v>
      </c>
      <c r="L78" s="140"/>
      <c r="M78" s="140"/>
      <c r="N78" s="74"/>
      <c r="O78" s="141">
        <f>IF(COUNTIF(O13:O69,"K")=0,"",COUNTIF(O13:O69,"K"))</f>
        <v>3</v>
      </c>
      <c r="P78" s="140"/>
      <c r="Q78" s="140"/>
      <c r="R78" s="74"/>
      <c r="S78" s="141" t="str">
        <f>IF(COUNTIF(S13:S69,"K")=0,"",COUNTIF(S13:S69,"K"))</f>
        <v/>
      </c>
      <c r="T78" s="140"/>
      <c r="U78" s="140"/>
      <c r="V78" s="74"/>
      <c r="W78" s="141" t="str">
        <f>IF(COUNTIF(W13:W69,"K")=0,"",COUNTIF(W13:W69,"K"))</f>
        <v/>
      </c>
      <c r="X78" s="140"/>
      <c r="Y78" s="140"/>
      <c r="Z78" s="74"/>
      <c r="AA78" s="141" t="str">
        <f>IF(COUNTIF(AA13:AA69,"K")=0,"",COUNTIF(AA13:AA69,"K"))</f>
        <v/>
      </c>
      <c r="AB78" s="140"/>
      <c r="AC78" s="140"/>
      <c r="AD78" s="74"/>
      <c r="AE78" s="142">
        <f t="shared" si="15"/>
        <v>6</v>
      </c>
    </row>
    <row r="79" spans="1:31" ht="16.5" x14ac:dyDescent="0.3">
      <c r="A79" s="241"/>
      <c r="B79" s="60"/>
      <c r="C79" s="138" t="s">
        <v>139</v>
      </c>
      <c r="D79" s="140"/>
      <c r="E79" s="140"/>
      <c r="F79" s="74"/>
      <c r="G79" s="141" t="str">
        <f>IF(COUNTIF(G13:G69,"K(Z)")=0,"",COUNTIF(G13:G69,"K(Z)"))</f>
        <v/>
      </c>
      <c r="H79" s="140"/>
      <c r="I79" s="140"/>
      <c r="J79" s="74"/>
      <c r="K79" s="141">
        <f>IF(COUNTIF(K13:K69,"K(Z)")=0,"",COUNTIF(K13:K69,"K(Z)"))</f>
        <v>1</v>
      </c>
      <c r="L79" s="140"/>
      <c r="M79" s="140"/>
      <c r="N79" s="74"/>
      <c r="O79" s="141">
        <f>IF(COUNTIF(O13:O69,"K(Z)")=0,"",COUNTIF(O13:O69,"K(Z)"))</f>
        <v>3</v>
      </c>
      <c r="P79" s="140"/>
      <c r="Q79" s="140"/>
      <c r="R79" s="74"/>
      <c r="S79" s="141">
        <f>IF(COUNTIF(S13:S69,"K(Z)")=0,"",COUNTIF(S13:S69,"K(Z)"))</f>
        <v>4</v>
      </c>
      <c r="T79" s="140"/>
      <c r="U79" s="140"/>
      <c r="V79" s="74"/>
      <c r="W79" s="141">
        <f>IF(COUNTIF(W13:W69,"K(Z)")=0,"",COUNTIF(W13:W69,"K(Z)"))</f>
        <v>4</v>
      </c>
      <c r="X79" s="140"/>
      <c r="Y79" s="140"/>
      <c r="Z79" s="74"/>
      <c r="AA79" s="141" t="str">
        <f>IF(COUNTIF(AA13:AA69,"K(Z)")=0,"",COUNTIF(AA13:AA69,"K(Z)"))</f>
        <v/>
      </c>
      <c r="AB79" s="140"/>
      <c r="AC79" s="140"/>
      <c r="AD79" s="74"/>
      <c r="AE79" s="142">
        <f t="shared" si="15"/>
        <v>12</v>
      </c>
    </row>
    <row r="80" spans="1:31" ht="16.5" x14ac:dyDescent="0.3">
      <c r="A80" s="241"/>
      <c r="B80" s="60"/>
      <c r="C80" s="292" t="s">
        <v>18</v>
      </c>
      <c r="D80" s="140"/>
      <c r="E80" s="140"/>
      <c r="F80" s="74"/>
      <c r="G80" s="141" t="str">
        <f>IF(COUNTIF(G13:G69,"AV")=0,"",COUNTIF(G13:G69,"AV"))</f>
        <v/>
      </c>
      <c r="H80" s="140"/>
      <c r="I80" s="140"/>
      <c r="J80" s="74"/>
      <c r="K80" s="141" t="str">
        <f>IF(COUNTIF(K13:K69,"AV")=0,"",COUNTIF(K13:K69,"AV"))</f>
        <v/>
      </c>
      <c r="L80" s="140"/>
      <c r="M80" s="140"/>
      <c r="N80" s="74"/>
      <c r="O80" s="141" t="str">
        <f>IF(COUNTIF(O13:O69,"AV")=0,"",COUNTIF(O13:O69,"AV"))</f>
        <v/>
      </c>
      <c r="P80" s="140"/>
      <c r="Q80" s="140"/>
      <c r="R80" s="74"/>
      <c r="S80" s="141" t="str">
        <f>IF(COUNTIF(S13:S69,"AV")=0,"",COUNTIF(S13:S69,"AV"))</f>
        <v/>
      </c>
      <c r="T80" s="140"/>
      <c r="U80" s="140"/>
      <c r="V80" s="74"/>
      <c r="W80" s="141" t="str">
        <f>IF(COUNTIF(W13:W69,"AV")=0,"",COUNTIF(W13:W69,"AV"))</f>
        <v/>
      </c>
      <c r="X80" s="140"/>
      <c r="Y80" s="140"/>
      <c r="Z80" s="74"/>
      <c r="AA80" s="141" t="str">
        <f>IF(COUNTIF(AA13:AA69,"AV")=0,"",COUNTIF(AA13:AA69,"AV"))</f>
        <v/>
      </c>
      <c r="AB80" s="140"/>
      <c r="AC80" s="140"/>
      <c r="AD80" s="74"/>
      <c r="AE80" s="142" t="str">
        <f t="shared" si="15"/>
        <v/>
      </c>
    </row>
    <row r="81" spans="1:31" ht="16.5" x14ac:dyDescent="0.3">
      <c r="A81" s="241"/>
      <c r="B81" s="60"/>
      <c r="C81" s="292" t="s">
        <v>181</v>
      </c>
      <c r="D81" s="140"/>
      <c r="E81" s="140"/>
      <c r="F81" s="74"/>
      <c r="G81" s="141" t="str">
        <f>IF(COUNTIF(G13:G69,"KV")=0,"",COUNTIF(G13:G69,"KV"))</f>
        <v/>
      </c>
      <c r="H81" s="140"/>
      <c r="I81" s="140"/>
      <c r="J81" s="74"/>
      <c r="K81" s="141" t="str">
        <f>IF(COUNTIF(K13:K69,"KV")=0,"",COUNTIF(K13:K69,"KV"))</f>
        <v/>
      </c>
      <c r="L81" s="140"/>
      <c r="M81" s="140"/>
      <c r="N81" s="74"/>
      <c r="O81" s="141" t="str">
        <f>IF(COUNTIF(O13:O69,"KV")=0,"",COUNTIF(O13:O69,"KV"))</f>
        <v/>
      </c>
      <c r="P81" s="140"/>
      <c r="Q81" s="140"/>
      <c r="R81" s="74"/>
      <c r="S81" s="141" t="str">
        <f>IF(COUNTIF(S13:S69,"KV")=0,"",COUNTIF(S13:S69,"KV"))</f>
        <v/>
      </c>
      <c r="T81" s="140"/>
      <c r="U81" s="140"/>
      <c r="V81" s="74"/>
      <c r="W81" s="141" t="str">
        <f>IF(COUNTIF(W13:W69,"KV")=0,"",COUNTIF(W13:W69,"KV"))</f>
        <v/>
      </c>
      <c r="X81" s="140"/>
      <c r="Y81" s="140"/>
      <c r="Z81" s="74"/>
      <c r="AA81" s="141" t="str">
        <f>IF(COUNTIF(AA13:AA69,"KV")=0,"",COUNTIF(AA13:AA69,"KV"))</f>
        <v/>
      </c>
      <c r="AB81" s="140"/>
      <c r="AC81" s="140"/>
      <c r="AD81" s="74"/>
      <c r="AE81" s="142" t="str">
        <f t="shared" si="15"/>
        <v/>
      </c>
    </row>
    <row r="82" spans="1:31" ht="16.5" x14ac:dyDescent="0.3">
      <c r="A82" s="241"/>
      <c r="B82" s="60"/>
      <c r="C82" s="292" t="s">
        <v>182</v>
      </c>
      <c r="D82" s="151"/>
      <c r="E82" s="151"/>
      <c r="F82" s="152"/>
      <c r="G82" s="141" t="str">
        <f>IF(COUNTIF(G13:G69,"SZG")=0,"",COUNTIF(G13:G69,"SZG"))</f>
        <v/>
      </c>
      <c r="H82" s="151"/>
      <c r="I82" s="151"/>
      <c r="J82" s="152"/>
      <c r="K82" s="141" t="str">
        <f>IF(COUNTIF(K13:K69,"SZG")=0,"",COUNTIF(K13:K69,"SZG"))</f>
        <v/>
      </c>
      <c r="L82" s="151"/>
      <c r="M82" s="151"/>
      <c r="N82" s="152"/>
      <c r="O82" s="141" t="str">
        <f>IF(COUNTIF(O13:O69,"SZG")=0,"",COUNTIF(O13:O69,"SZG"))</f>
        <v/>
      </c>
      <c r="P82" s="151"/>
      <c r="Q82" s="151"/>
      <c r="R82" s="152"/>
      <c r="S82" s="141" t="str">
        <f>IF(COUNTIF(S13:S69,"SZG")=0,"",COUNTIF(S13:S69,"SZG"))</f>
        <v/>
      </c>
      <c r="T82" s="151"/>
      <c r="U82" s="151"/>
      <c r="V82" s="152"/>
      <c r="W82" s="141" t="str">
        <f>IF(COUNTIF(W13:W69,"SZG")=0,"",COUNTIF(W13:W69,"SZG"))</f>
        <v/>
      </c>
      <c r="X82" s="151"/>
      <c r="Y82" s="151"/>
      <c r="Z82" s="152"/>
      <c r="AA82" s="141" t="str">
        <f>IF(COUNTIF(AA13:AA69,"SZG")=0,"",COUNTIF(AA13:AA69,"SZG"))</f>
        <v/>
      </c>
      <c r="AB82" s="140"/>
      <c r="AC82" s="140"/>
      <c r="AD82" s="74"/>
      <c r="AE82" s="142" t="str">
        <f t="shared" si="15"/>
        <v/>
      </c>
    </row>
    <row r="83" spans="1:31" ht="16.5" x14ac:dyDescent="0.3">
      <c r="A83" s="241"/>
      <c r="B83" s="60"/>
      <c r="C83" s="292" t="s">
        <v>183</v>
      </c>
      <c r="D83" s="151"/>
      <c r="E83" s="151"/>
      <c r="F83" s="152"/>
      <c r="G83" s="141" t="str">
        <f>IF(COUNTIF(G13:G69,"ZV")=0,"",COUNTIF(G13:G69,"ZV"))</f>
        <v/>
      </c>
      <c r="H83" s="151"/>
      <c r="I83" s="151"/>
      <c r="J83" s="152"/>
      <c r="K83" s="141" t="str">
        <f>IF(COUNTIF(K13:K69,"ZV")=0,"",COUNTIF(K13:K69,"ZV"))</f>
        <v/>
      </c>
      <c r="L83" s="151"/>
      <c r="M83" s="151"/>
      <c r="N83" s="152"/>
      <c r="O83" s="141" t="str">
        <f>IF(COUNTIF(O13:O69,"ZV")=0,"",COUNTIF(O13:O69,"ZV"))</f>
        <v/>
      </c>
      <c r="P83" s="151"/>
      <c r="Q83" s="151"/>
      <c r="R83" s="152"/>
      <c r="S83" s="141" t="str">
        <f>IF(COUNTIF(S13:S69,"ZV")=0,"",COUNTIF(S13:S69,"ZV"))</f>
        <v/>
      </c>
      <c r="T83" s="151"/>
      <c r="U83" s="151"/>
      <c r="V83" s="152"/>
      <c r="W83" s="141" t="str">
        <f>IF(COUNTIF(W13:W69,"ZV")=0,"",COUNTIF(W13:W69,"ZV"))</f>
        <v/>
      </c>
      <c r="X83" s="151"/>
      <c r="Y83" s="151"/>
      <c r="Z83" s="152"/>
      <c r="AA83" s="141">
        <f>IF(COUNTIF(AA13:AA69,"ZV")=0,"",COUNTIF(AA13:AA69,"ZV"))</f>
        <v>3</v>
      </c>
      <c r="AB83" s="140"/>
      <c r="AC83" s="140"/>
      <c r="AD83" s="74"/>
      <c r="AE83" s="142">
        <f t="shared" si="15"/>
        <v>3</v>
      </c>
    </row>
    <row r="84" spans="1:31" ht="17.25" thickBot="1" x14ac:dyDescent="0.35">
      <c r="A84" s="153"/>
      <c r="B84" s="154"/>
      <c r="C84" s="155" t="s">
        <v>23</v>
      </c>
      <c r="D84" s="156"/>
      <c r="E84" s="156"/>
      <c r="F84" s="157"/>
      <c r="G84" s="158">
        <f>IF(SUM(G72:G83)=0,"",SUM(G72:G83))</f>
        <v>7</v>
      </c>
      <c r="H84" s="156"/>
      <c r="I84" s="156"/>
      <c r="J84" s="157"/>
      <c r="K84" s="158">
        <f>IF(SUM(K72:K83)=0,"",SUM(K72:K83))</f>
        <v>8</v>
      </c>
      <c r="L84" s="156"/>
      <c r="M84" s="156"/>
      <c r="N84" s="157"/>
      <c r="O84" s="158">
        <f>IF(SUM(O72:O83)=0,"",SUM(O72:O83))</f>
        <v>8</v>
      </c>
      <c r="P84" s="156"/>
      <c r="Q84" s="156"/>
      <c r="R84" s="157"/>
      <c r="S84" s="158">
        <f>IF(SUM(S72:S83)=0,"",SUM(S72:S83))</f>
        <v>8</v>
      </c>
      <c r="T84" s="156"/>
      <c r="U84" s="156"/>
      <c r="V84" s="157"/>
      <c r="W84" s="158">
        <f>IF(SUM(W72:W83)=0,"",SUM(W72:W83))</f>
        <v>6</v>
      </c>
      <c r="X84" s="156"/>
      <c r="Y84" s="156"/>
      <c r="Z84" s="157"/>
      <c r="AA84" s="158">
        <f>IF(SUM(AA72:AA83)=0,"",SUM(AA72:AA83))</f>
        <v>8</v>
      </c>
      <c r="AB84" s="156"/>
      <c r="AC84" s="156"/>
      <c r="AD84" s="157"/>
      <c r="AE84" s="142">
        <f t="shared" si="15"/>
        <v>45</v>
      </c>
    </row>
    <row r="85" spans="1:31" ht="13.5" thickTop="1" x14ac:dyDescent="0.2"/>
  </sheetData>
  <protectedRanges>
    <protectedRange sqref="C71" name="Tartomány4"/>
    <protectedRange sqref="C83:C84" name="Tartomány4_1"/>
    <protectedRange sqref="C51:C52" name="Tartomány1_2_1_1"/>
    <protectedRange sqref="C38" name="Tartomány1_2_1_3_1"/>
    <protectedRange sqref="C27:C31" name="Tartomány1_2_1_2_2"/>
    <protectedRange sqref="C50" name="Tartomány1_2_1_1_3"/>
    <protectedRange sqref="C39" name="Tartomány1_2_1_1_2_2"/>
    <protectedRange sqref="C62" name="Tartomány1_2_1_2_1_1"/>
    <protectedRange sqref="C47:C48" name="Tartomány1_2_1_2"/>
    <protectedRange sqref="C53" name="Tartomány1_2_1_4_1_2_1_1"/>
    <protectedRange sqref="C58" name="Tartomány1_2_1_1_1_1"/>
    <protectedRange sqref="C12" name="Tartomány1_2_1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0:S70"/>
    <mergeCell ref="A71:S71"/>
    <mergeCell ref="AD8:AD9"/>
    <mergeCell ref="AE8:AE9"/>
    <mergeCell ref="D56:S56"/>
    <mergeCell ref="T56:AA56"/>
    <mergeCell ref="AB56:AE56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66:S66"/>
    <mergeCell ref="T66:AA66"/>
    <mergeCell ref="AB66:AE66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opLeftCell="A38" zoomScale="68" zoomScaleNormal="68" workbookViewId="0">
      <selection activeCell="J57" sqref="J57"/>
    </sheetView>
  </sheetViews>
  <sheetFormatPr defaultRowHeight="12.75" x14ac:dyDescent="0.2"/>
  <cols>
    <col min="1" max="1" width="13.6640625" customWidth="1"/>
    <col min="3" max="3" width="51.1640625" customWidth="1"/>
    <col min="15" max="15" width="11.5" customWidth="1"/>
    <col min="32" max="32" width="44.6640625" bestFit="1" customWidth="1"/>
    <col min="33" max="33" width="39.5" bestFit="1" customWidth="1"/>
  </cols>
  <sheetData>
    <row r="1" spans="1:33" ht="23.25" x14ac:dyDescent="0.2">
      <c r="A1" s="949" t="s">
        <v>14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</row>
    <row r="2" spans="1:33" ht="23.25" x14ac:dyDescent="0.2">
      <c r="A2" s="950" t="s">
        <v>140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</row>
    <row r="3" spans="1:33" ht="23.25" x14ac:dyDescent="0.2">
      <c r="A3" s="950" t="s">
        <v>474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</row>
    <row r="4" spans="1:33" ht="23.25" x14ac:dyDescent="0.2">
      <c r="A4" s="950" t="s">
        <v>806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</row>
    <row r="5" spans="1:33" ht="24" thickBot="1" x14ac:dyDescent="0.25">
      <c r="A5" s="951" t="s">
        <v>184</v>
      </c>
      <c r="B5" s="951"/>
      <c r="C5" s="951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1"/>
      <c r="AC5" s="951"/>
      <c r="AD5" s="951"/>
      <c r="AE5" s="951"/>
    </row>
    <row r="6" spans="1:33" ht="14.25" thickTop="1" thickBot="1" x14ac:dyDescent="0.25">
      <c r="A6" s="1031" t="s">
        <v>10</v>
      </c>
      <c r="B6" s="1034" t="s">
        <v>11</v>
      </c>
      <c r="C6" s="1037" t="s">
        <v>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20"/>
      <c r="AC6" s="1020"/>
      <c r="AD6" s="1020"/>
      <c r="AE6" s="1021"/>
      <c r="AF6" s="982" t="s">
        <v>544</v>
      </c>
      <c r="AG6" s="982" t="s">
        <v>545</v>
      </c>
    </row>
    <row r="7" spans="1:33" x14ac:dyDescent="0.2">
      <c r="A7" s="1032"/>
      <c r="B7" s="1035"/>
      <c r="C7" s="1038"/>
      <c r="D7" s="1024" t="s">
        <v>278</v>
      </c>
      <c r="E7" s="1024"/>
      <c r="F7" s="1024"/>
      <c r="G7" s="1025"/>
      <c r="H7" s="1024" t="s">
        <v>2</v>
      </c>
      <c r="I7" s="1024"/>
      <c r="J7" s="1024"/>
      <c r="K7" s="1026"/>
      <c r="L7" s="1024" t="s">
        <v>363</v>
      </c>
      <c r="M7" s="1024"/>
      <c r="N7" s="1024"/>
      <c r="O7" s="1025"/>
      <c r="P7" s="1024" t="s">
        <v>3</v>
      </c>
      <c r="Q7" s="1024"/>
      <c r="R7" s="1024"/>
      <c r="S7" s="1025"/>
      <c r="T7" s="1024" t="s">
        <v>279</v>
      </c>
      <c r="U7" s="1024"/>
      <c r="V7" s="1024"/>
      <c r="W7" s="1025"/>
      <c r="X7" s="1024" t="s">
        <v>280</v>
      </c>
      <c r="Y7" s="1024"/>
      <c r="Z7" s="1024"/>
      <c r="AA7" s="1025"/>
      <c r="AB7" s="1022"/>
      <c r="AC7" s="1022"/>
      <c r="AD7" s="1022"/>
      <c r="AE7" s="1023"/>
      <c r="AF7" s="983"/>
      <c r="AG7" s="948"/>
    </row>
    <row r="8" spans="1:33" x14ac:dyDescent="0.2">
      <c r="A8" s="1032"/>
      <c r="B8" s="1035"/>
      <c r="C8" s="1038"/>
      <c r="D8" s="193"/>
      <c r="E8" s="193"/>
      <c r="F8" s="1012" t="s">
        <v>9</v>
      </c>
      <c r="G8" s="1018" t="s">
        <v>185</v>
      </c>
      <c r="H8" s="193"/>
      <c r="I8" s="193"/>
      <c r="J8" s="1012" t="s">
        <v>9</v>
      </c>
      <c r="K8" s="1041" t="s">
        <v>185</v>
      </c>
      <c r="L8" s="193"/>
      <c r="M8" s="193"/>
      <c r="N8" s="1012" t="s">
        <v>9</v>
      </c>
      <c r="O8" s="1018" t="s">
        <v>185</v>
      </c>
      <c r="P8" s="193"/>
      <c r="Q8" s="193"/>
      <c r="R8" s="1012" t="s">
        <v>9</v>
      </c>
      <c r="S8" s="1016" t="s">
        <v>185</v>
      </c>
      <c r="T8" s="193"/>
      <c r="U8" s="193"/>
      <c r="V8" s="1012" t="s">
        <v>9</v>
      </c>
      <c r="W8" s="1018" t="s">
        <v>185</v>
      </c>
      <c r="X8" s="193"/>
      <c r="Y8" s="193"/>
      <c r="Z8" s="1012" t="s">
        <v>9</v>
      </c>
      <c r="AA8" s="1018" t="s">
        <v>185</v>
      </c>
      <c r="AB8" s="426"/>
      <c r="AC8" s="193"/>
      <c r="AD8" s="1012" t="s">
        <v>9</v>
      </c>
      <c r="AE8" s="1014" t="s">
        <v>152</v>
      </c>
      <c r="AF8" s="983"/>
      <c r="AG8" s="948"/>
    </row>
    <row r="9" spans="1:33" ht="57.75" thickBot="1" x14ac:dyDescent="0.25">
      <c r="A9" s="1033"/>
      <c r="B9" s="1036"/>
      <c r="C9" s="1039"/>
      <c r="D9" s="161" t="s">
        <v>186</v>
      </c>
      <c r="E9" s="161" t="s">
        <v>186</v>
      </c>
      <c r="F9" s="1013"/>
      <c r="G9" s="1019"/>
      <c r="H9" s="161" t="s">
        <v>186</v>
      </c>
      <c r="I9" s="161" t="s">
        <v>186</v>
      </c>
      <c r="J9" s="1013"/>
      <c r="K9" s="1042"/>
      <c r="L9" s="161" t="s">
        <v>186</v>
      </c>
      <c r="M9" s="161" t="s">
        <v>186</v>
      </c>
      <c r="N9" s="1013"/>
      <c r="O9" s="1019"/>
      <c r="P9" s="161" t="s">
        <v>186</v>
      </c>
      <c r="Q9" s="161" t="s">
        <v>186</v>
      </c>
      <c r="R9" s="1013"/>
      <c r="S9" s="1017"/>
      <c r="T9" s="161" t="s">
        <v>186</v>
      </c>
      <c r="U9" s="161" t="s">
        <v>186</v>
      </c>
      <c r="V9" s="1013"/>
      <c r="W9" s="1019"/>
      <c r="X9" s="161" t="s">
        <v>186</v>
      </c>
      <c r="Y9" s="161" t="s">
        <v>186</v>
      </c>
      <c r="Z9" s="1013"/>
      <c r="AA9" s="1019"/>
      <c r="AB9" s="427" t="s">
        <v>212</v>
      </c>
      <c r="AC9" s="161" t="s">
        <v>212</v>
      </c>
      <c r="AD9" s="1013"/>
      <c r="AE9" s="1015"/>
      <c r="AF9" s="983"/>
      <c r="AG9" s="948"/>
    </row>
    <row r="10" spans="1:33" s="8" customFormat="1" ht="15.75" customHeight="1" thickBot="1" x14ac:dyDescent="0.35">
      <c r="A10" s="162"/>
      <c r="B10" s="163"/>
      <c r="C10" s="164" t="s">
        <v>187</v>
      </c>
      <c r="D10" s="639">
        <f>SZAK!D45</f>
        <v>16</v>
      </c>
      <c r="E10" s="639">
        <f>SZAK!E45</f>
        <v>30</v>
      </c>
      <c r="F10" s="639">
        <f>SZAK!F45</f>
        <v>8</v>
      </c>
      <c r="G10" s="640" t="s">
        <v>19</v>
      </c>
      <c r="H10" s="639">
        <f>SZAK!H45</f>
        <v>24</v>
      </c>
      <c r="I10" s="639">
        <f>SZAK!I45</f>
        <v>20</v>
      </c>
      <c r="J10" s="639">
        <f>SZAK!J45</f>
        <v>8</v>
      </c>
      <c r="K10" s="640" t="s">
        <v>19</v>
      </c>
      <c r="L10" s="639">
        <f>SZAK!L45</f>
        <v>28</v>
      </c>
      <c r="M10" s="639">
        <f>SZAK!M45</f>
        <v>16</v>
      </c>
      <c r="N10" s="639">
        <f>SZAK!N45</f>
        <v>9</v>
      </c>
      <c r="O10" s="640" t="s">
        <v>19</v>
      </c>
      <c r="P10" s="639">
        <f>SZAK!P45</f>
        <v>12</v>
      </c>
      <c r="Q10" s="639">
        <f>SZAK!Q45</f>
        <v>32</v>
      </c>
      <c r="R10" s="639">
        <f>SZAK!R45</f>
        <v>9</v>
      </c>
      <c r="S10" s="639" t="s">
        <v>19</v>
      </c>
      <c r="T10" s="639">
        <f>SZAK!T45</f>
        <v>28</v>
      </c>
      <c r="U10" s="639">
        <f>SZAK!U45</f>
        <v>24</v>
      </c>
      <c r="V10" s="639">
        <f>SZAK!V45</f>
        <v>15</v>
      </c>
      <c r="W10" s="640" t="s">
        <v>19</v>
      </c>
      <c r="X10" s="647">
        <f>SZAK!X45</f>
        <v>34</v>
      </c>
      <c r="Y10" s="639">
        <f>SZAK!Y45</f>
        <v>14</v>
      </c>
      <c r="Z10" s="639">
        <f>SZAK!Z45</f>
        <v>16</v>
      </c>
      <c r="AA10" s="640" t="s">
        <v>19</v>
      </c>
      <c r="AB10" s="648">
        <f>SUM(D10,H10,L10,P10,T10,X10)</f>
        <v>142</v>
      </c>
      <c r="AC10" s="642">
        <f>SUM(E10,I10,M10,Q10,U10,Y10)</f>
        <v>136</v>
      </c>
      <c r="AD10" s="642">
        <f>SUM(F10,J10,N10,R10,V10,Z10)</f>
        <v>65</v>
      </c>
      <c r="AE10" s="643">
        <f>SUM(AB10,AC10)</f>
        <v>278</v>
      </c>
      <c r="AF10" s="479"/>
      <c r="AG10" s="479"/>
    </row>
    <row r="11" spans="1:33" ht="17.25" x14ac:dyDescent="0.3">
      <c r="A11" s="167" t="s">
        <v>2</v>
      </c>
      <c r="B11" s="168"/>
      <c r="C11" s="471" t="s">
        <v>188</v>
      </c>
      <c r="D11" s="170"/>
      <c r="E11" s="170"/>
      <c r="F11" s="171"/>
      <c r="G11" s="172"/>
      <c r="H11" s="170"/>
      <c r="I11" s="170"/>
      <c r="J11" s="171"/>
      <c r="K11" s="173"/>
      <c r="L11" s="170"/>
      <c r="M11" s="170"/>
      <c r="N11" s="171"/>
      <c r="O11" s="173"/>
      <c r="P11" s="170"/>
      <c r="Q11" s="170"/>
      <c r="R11" s="171"/>
      <c r="S11" s="457"/>
      <c r="T11" s="170"/>
      <c r="U11" s="170"/>
      <c r="V11" s="171"/>
      <c r="W11" s="172"/>
      <c r="X11" s="170"/>
      <c r="Y11" s="170"/>
      <c r="Z11" s="171"/>
      <c r="AA11" s="172"/>
      <c r="AB11" s="194"/>
      <c r="AC11" s="194"/>
      <c r="AD11" s="194"/>
      <c r="AE11" s="195"/>
      <c r="AF11" s="484"/>
      <c r="AG11" s="484"/>
    </row>
    <row r="12" spans="1:33" ht="15.75" x14ac:dyDescent="0.25">
      <c r="A12" s="28" t="s">
        <v>731</v>
      </c>
      <c r="B12" s="10" t="s">
        <v>1</v>
      </c>
      <c r="C12" s="20" t="s">
        <v>732</v>
      </c>
      <c r="D12" s="74"/>
      <c r="E12" s="68">
        <v>24</v>
      </c>
      <c r="F12" s="67">
        <v>4</v>
      </c>
      <c r="G12" s="312" t="s">
        <v>155</v>
      </c>
      <c r="H12" s="74" t="s">
        <v>154</v>
      </c>
      <c r="I12" s="68" t="s">
        <v>154</v>
      </c>
      <c r="J12" s="70"/>
      <c r="K12" s="71"/>
      <c r="L12" s="68"/>
      <c r="M12" s="68"/>
      <c r="N12" s="70"/>
      <c r="O12" s="177"/>
      <c r="P12" s="74" t="s">
        <v>154</v>
      </c>
      <c r="Q12" s="68" t="s">
        <v>154</v>
      </c>
      <c r="R12" s="70"/>
      <c r="S12" s="71"/>
      <c r="T12" s="68" t="s">
        <v>154</v>
      </c>
      <c r="U12" s="68" t="s">
        <v>154</v>
      </c>
      <c r="V12" s="70"/>
      <c r="W12" s="177"/>
      <c r="X12" s="74" t="s">
        <v>154</v>
      </c>
      <c r="Y12" s="68" t="s">
        <v>154</v>
      </c>
      <c r="Z12" s="70"/>
      <c r="AA12" s="177"/>
      <c r="AB12" s="74">
        <f t="shared" ref="AB12:AC12" si="0">SUM(D12,H12,L12,P12,T12,X12)</f>
        <v>0</v>
      </c>
      <c r="AC12" s="68">
        <f t="shared" si="0"/>
        <v>24</v>
      </c>
      <c r="AD12" s="74">
        <f t="shared" ref="AD12" si="1">IF(J12+F12+N12+R12+V12+Z12=0,"",J12+F12+N12+R12+V12+Z12)</f>
        <v>4</v>
      </c>
      <c r="AE12" s="75">
        <f t="shared" ref="AE12" si="2">SUM(AB12,AC12)</f>
        <v>24</v>
      </c>
      <c r="AF12" s="474" t="s">
        <v>546</v>
      </c>
      <c r="AG12" s="475" t="s">
        <v>547</v>
      </c>
    </row>
    <row r="13" spans="1:33" ht="15.75" x14ac:dyDescent="0.25">
      <c r="A13" s="28" t="s">
        <v>108</v>
      </c>
      <c r="B13" s="30" t="s">
        <v>117</v>
      </c>
      <c r="C13" s="20" t="s">
        <v>109</v>
      </c>
      <c r="D13" s="68">
        <v>18</v>
      </c>
      <c r="E13" s="68"/>
      <c r="F13" s="70">
        <v>2</v>
      </c>
      <c r="G13" s="177" t="s">
        <v>155</v>
      </c>
      <c r="H13" s="74" t="s">
        <v>154</v>
      </c>
      <c r="I13" s="68" t="s">
        <v>154</v>
      </c>
      <c r="J13" s="70"/>
      <c r="K13" s="71"/>
      <c r="L13" s="68" t="s">
        <v>154</v>
      </c>
      <c r="M13" s="68" t="s">
        <v>154</v>
      </c>
      <c r="N13" s="70"/>
      <c r="O13" s="177"/>
      <c r="P13" s="74" t="s">
        <v>154</v>
      </c>
      <c r="Q13" s="68" t="s">
        <v>154</v>
      </c>
      <c r="R13" s="70"/>
      <c r="S13" s="177"/>
      <c r="T13" s="74" t="s">
        <v>154</v>
      </c>
      <c r="U13" s="68" t="s">
        <v>154</v>
      </c>
      <c r="V13" s="80"/>
      <c r="W13" s="81"/>
      <c r="X13" s="68" t="s">
        <v>154</v>
      </c>
      <c r="Y13" s="68" t="s">
        <v>154</v>
      </c>
      <c r="Z13" s="70"/>
      <c r="AA13" s="177"/>
      <c r="AB13" s="74">
        <f>SUM(D13,H13,L13,P13,T13,X13)</f>
        <v>18</v>
      </c>
      <c r="AC13" s="68">
        <f>SUM(E13,I13,M13,Q13,U13,Y13)</f>
        <v>0</v>
      </c>
      <c r="AD13" s="74">
        <f>SUM(F13,J13,N13,R13,V13,Z13)</f>
        <v>2</v>
      </c>
      <c r="AE13" s="75">
        <f>SUM(AB13,AC13)</f>
        <v>18</v>
      </c>
      <c r="AF13" s="474" t="s">
        <v>593</v>
      </c>
      <c r="AG13" s="475" t="s">
        <v>594</v>
      </c>
    </row>
    <row r="14" spans="1:33" ht="15.75" x14ac:dyDescent="0.25">
      <c r="A14" s="28" t="s">
        <v>110</v>
      </c>
      <c r="B14" s="30" t="s">
        <v>117</v>
      </c>
      <c r="C14" s="20" t="s">
        <v>111</v>
      </c>
      <c r="D14" s="68">
        <v>10</v>
      </c>
      <c r="E14" s="68"/>
      <c r="F14" s="70">
        <v>2</v>
      </c>
      <c r="G14" s="177" t="s">
        <v>155</v>
      </c>
      <c r="H14" s="74" t="s">
        <v>154</v>
      </c>
      <c r="I14" s="68" t="s">
        <v>154</v>
      </c>
      <c r="J14" s="70"/>
      <c r="K14" s="71"/>
      <c r="L14" s="68" t="s">
        <v>154</v>
      </c>
      <c r="M14" s="68" t="s">
        <v>154</v>
      </c>
      <c r="N14" s="70"/>
      <c r="O14" s="177"/>
      <c r="P14" s="74" t="s">
        <v>154</v>
      </c>
      <c r="Q14" s="68" t="s">
        <v>154</v>
      </c>
      <c r="R14" s="70"/>
      <c r="S14" s="177"/>
      <c r="T14" s="74" t="s">
        <v>154</v>
      </c>
      <c r="U14" s="68" t="s">
        <v>154</v>
      </c>
      <c r="V14" s="80"/>
      <c r="W14" s="81"/>
      <c r="X14" s="68" t="s">
        <v>154</v>
      </c>
      <c r="Y14" s="68" t="s">
        <v>154</v>
      </c>
      <c r="Z14" s="70"/>
      <c r="AA14" s="177"/>
      <c r="AB14" s="74">
        <f t="shared" ref="AB14:AC63" si="3">SUM(D14,H14,L14,P14,T14,X14)</f>
        <v>10</v>
      </c>
      <c r="AC14" s="68">
        <f t="shared" ref="AC14:AC63" si="4">SUM(E14,I14,M14,Q14,U14,Y14)</f>
        <v>0</v>
      </c>
      <c r="AD14" s="74">
        <f t="shared" ref="AD14:AD63" si="5">SUM(F14,J14,N14,R14,V14,Z14)</f>
        <v>2</v>
      </c>
      <c r="AE14" s="75">
        <f t="shared" ref="AE14:AE63" si="6">SUM(AB14,AC14)</f>
        <v>10</v>
      </c>
      <c r="AF14" s="475" t="s">
        <v>571</v>
      </c>
      <c r="AG14" s="475" t="s">
        <v>595</v>
      </c>
    </row>
    <row r="15" spans="1:33" ht="15.75" x14ac:dyDescent="0.25">
      <c r="A15" s="28" t="s">
        <v>98</v>
      </c>
      <c r="B15" s="30" t="s">
        <v>117</v>
      </c>
      <c r="C15" s="20" t="s">
        <v>99</v>
      </c>
      <c r="D15" s="68"/>
      <c r="E15" s="68">
        <v>16</v>
      </c>
      <c r="F15" s="70">
        <v>2</v>
      </c>
      <c r="G15" s="177" t="s">
        <v>157</v>
      </c>
      <c r="H15" s="74" t="s">
        <v>154</v>
      </c>
      <c r="I15" s="68" t="s">
        <v>154</v>
      </c>
      <c r="J15" s="70"/>
      <c r="K15" s="71"/>
      <c r="L15" s="68" t="s">
        <v>154</v>
      </c>
      <c r="M15" s="68" t="s">
        <v>154</v>
      </c>
      <c r="N15" s="70"/>
      <c r="O15" s="177"/>
      <c r="P15" s="74" t="s">
        <v>154</v>
      </c>
      <c r="Q15" s="68" t="s">
        <v>154</v>
      </c>
      <c r="R15" s="70"/>
      <c r="S15" s="177"/>
      <c r="T15" s="74" t="s">
        <v>154</v>
      </c>
      <c r="U15" s="68" t="s">
        <v>154</v>
      </c>
      <c r="V15" s="80"/>
      <c r="W15" s="81"/>
      <c r="X15" s="68" t="s">
        <v>154</v>
      </c>
      <c r="Y15" s="68" t="s">
        <v>154</v>
      </c>
      <c r="Z15" s="70"/>
      <c r="AA15" s="177"/>
      <c r="AB15" s="74">
        <f t="shared" si="3"/>
        <v>0</v>
      </c>
      <c r="AC15" s="68">
        <f t="shared" si="4"/>
        <v>16</v>
      </c>
      <c r="AD15" s="74">
        <f t="shared" si="5"/>
        <v>2</v>
      </c>
      <c r="AE15" s="75">
        <f t="shared" si="6"/>
        <v>16</v>
      </c>
      <c r="AF15" s="474" t="s">
        <v>593</v>
      </c>
      <c r="AG15" s="475" t="s">
        <v>596</v>
      </c>
    </row>
    <row r="16" spans="1:33" ht="15.75" x14ac:dyDescent="0.25">
      <c r="A16" s="28" t="s">
        <v>78</v>
      </c>
      <c r="B16" s="30" t="s">
        <v>117</v>
      </c>
      <c r="C16" s="20" t="s">
        <v>79</v>
      </c>
      <c r="D16" s="68"/>
      <c r="E16" s="68">
        <v>16</v>
      </c>
      <c r="F16" s="70">
        <v>2</v>
      </c>
      <c r="G16" s="177" t="s">
        <v>157</v>
      </c>
      <c r="H16" s="74" t="s">
        <v>154</v>
      </c>
      <c r="I16" s="68" t="s">
        <v>154</v>
      </c>
      <c r="J16" s="70"/>
      <c r="K16" s="71"/>
      <c r="L16" s="68" t="s">
        <v>154</v>
      </c>
      <c r="M16" s="68" t="s">
        <v>154</v>
      </c>
      <c r="N16" s="70"/>
      <c r="O16" s="177"/>
      <c r="P16" s="74" t="s">
        <v>154</v>
      </c>
      <c r="Q16" s="68" t="s">
        <v>154</v>
      </c>
      <c r="R16" s="70"/>
      <c r="S16" s="177"/>
      <c r="T16" s="74" t="s">
        <v>154</v>
      </c>
      <c r="U16" s="68" t="s">
        <v>154</v>
      </c>
      <c r="V16" s="80"/>
      <c r="W16" s="81"/>
      <c r="X16" s="68" t="s">
        <v>154</v>
      </c>
      <c r="Y16" s="68" t="s">
        <v>154</v>
      </c>
      <c r="Z16" s="70"/>
      <c r="AA16" s="177"/>
      <c r="AB16" s="74">
        <f t="shared" si="3"/>
        <v>0</v>
      </c>
      <c r="AC16" s="68">
        <f t="shared" si="4"/>
        <v>16</v>
      </c>
      <c r="AD16" s="74">
        <f t="shared" si="5"/>
        <v>2</v>
      </c>
      <c r="AE16" s="75">
        <f t="shared" si="6"/>
        <v>16</v>
      </c>
      <c r="AF16" s="474" t="s">
        <v>552</v>
      </c>
      <c r="AG16" s="475" t="s">
        <v>597</v>
      </c>
    </row>
    <row r="17" spans="1:33" ht="15.75" x14ac:dyDescent="0.25">
      <c r="A17" s="28" t="s">
        <v>648</v>
      </c>
      <c r="B17" s="30" t="s">
        <v>1</v>
      </c>
      <c r="C17" s="31" t="s">
        <v>167</v>
      </c>
      <c r="D17" s="74"/>
      <c r="E17" s="68"/>
      <c r="F17" s="70"/>
      <c r="G17" s="177"/>
      <c r="H17" s="74"/>
      <c r="I17" s="68"/>
      <c r="J17" s="70"/>
      <c r="K17" s="71"/>
      <c r="L17" s="68"/>
      <c r="M17" s="68"/>
      <c r="N17" s="70"/>
      <c r="O17" s="177"/>
      <c r="P17" s="393"/>
      <c r="Q17" s="298">
        <v>8</v>
      </c>
      <c r="R17" s="70">
        <v>1</v>
      </c>
      <c r="S17" s="71" t="s">
        <v>157</v>
      </c>
      <c r="T17" s="68"/>
      <c r="U17" s="68"/>
      <c r="V17" s="80"/>
      <c r="W17" s="177"/>
      <c r="X17" s="74"/>
      <c r="Y17" s="68"/>
      <c r="Z17" s="80"/>
      <c r="AA17" s="177"/>
      <c r="AB17" s="74">
        <f t="shared" si="3"/>
        <v>0</v>
      </c>
      <c r="AC17" s="68">
        <f t="shared" si="3"/>
        <v>8</v>
      </c>
      <c r="AD17" s="74">
        <f t="shared" ref="AD17:AD19" si="7">IF(J17+F17+N17+R17+V17+Z17=0,"",J17+F17+N17+R17+V17+Z17)</f>
        <v>1</v>
      </c>
      <c r="AE17" s="75">
        <f t="shared" si="6"/>
        <v>8</v>
      </c>
      <c r="AF17" s="474" t="s">
        <v>546</v>
      </c>
      <c r="AG17" s="475" t="s">
        <v>563</v>
      </c>
    </row>
    <row r="18" spans="1:33" ht="15.75" x14ac:dyDescent="0.25">
      <c r="A18" s="28" t="s">
        <v>649</v>
      </c>
      <c r="B18" s="88" t="s">
        <v>1</v>
      </c>
      <c r="C18" s="791" t="s">
        <v>168</v>
      </c>
      <c r="D18" s="94"/>
      <c r="E18" s="90"/>
      <c r="F18" s="89"/>
      <c r="G18" s="394"/>
      <c r="H18" s="94"/>
      <c r="I18" s="90"/>
      <c r="J18" s="89"/>
      <c r="K18" s="91"/>
      <c r="L18" s="90"/>
      <c r="M18" s="90"/>
      <c r="N18" s="89"/>
      <c r="O18" s="394"/>
      <c r="P18" s="94"/>
      <c r="Q18" s="90"/>
      <c r="R18" s="89"/>
      <c r="S18" s="91"/>
      <c r="T18" s="90"/>
      <c r="U18" s="90"/>
      <c r="V18" s="92"/>
      <c r="W18" s="177"/>
      <c r="X18" s="94"/>
      <c r="Y18" s="90">
        <v>8</v>
      </c>
      <c r="Z18" s="92">
        <v>1</v>
      </c>
      <c r="AA18" s="177" t="s">
        <v>157</v>
      </c>
      <c r="AB18" s="74">
        <f t="shared" si="3"/>
        <v>0</v>
      </c>
      <c r="AC18" s="68">
        <f t="shared" si="3"/>
        <v>8</v>
      </c>
      <c r="AD18" s="74">
        <f t="shared" si="7"/>
        <v>1</v>
      </c>
      <c r="AE18" s="75">
        <f t="shared" si="6"/>
        <v>8</v>
      </c>
      <c r="AF18" s="474" t="s">
        <v>546</v>
      </c>
      <c r="AG18" s="475" t="s">
        <v>547</v>
      </c>
    </row>
    <row r="19" spans="1:33" ht="15.75" x14ac:dyDescent="0.25">
      <c r="A19" s="28" t="s">
        <v>650</v>
      </c>
      <c r="B19" s="88" t="s">
        <v>1</v>
      </c>
      <c r="C19" s="791" t="s">
        <v>722</v>
      </c>
      <c r="D19" s="94"/>
      <c r="E19" s="90"/>
      <c r="F19" s="89"/>
      <c r="G19" s="394"/>
      <c r="H19" s="94"/>
      <c r="I19" s="90"/>
      <c r="J19" s="89"/>
      <c r="K19" s="91"/>
      <c r="L19" s="90"/>
      <c r="M19" s="90"/>
      <c r="N19" s="89"/>
      <c r="O19" s="394"/>
      <c r="P19" s="94"/>
      <c r="Q19" s="90"/>
      <c r="R19" s="89"/>
      <c r="S19" s="91"/>
      <c r="T19" s="90"/>
      <c r="U19" s="90"/>
      <c r="V19" s="92"/>
      <c r="W19" s="398"/>
      <c r="X19" s="94"/>
      <c r="Y19" s="90">
        <v>8</v>
      </c>
      <c r="Z19" s="89">
        <v>1</v>
      </c>
      <c r="AA19" s="177" t="s">
        <v>157</v>
      </c>
      <c r="AB19" s="74">
        <f t="shared" si="3"/>
        <v>0</v>
      </c>
      <c r="AC19" s="68">
        <f t="shared" si="3"/>
        <v>8</v>
      </c>
      <c r="AD19" s="74">
        <f t="shared" si="7"/>
        <v>1</v>
      </c>
      <c r="AE19" s="75">
        <f t="shared" si="6"/>
        <v>8</v>
      </c>
      <c r="AF19" s="474" t="s">
        <v>546</v>
      </c>
      <c r="AG19" s="475" t="s">
        <v>645</v>
      </c>
    </row>
    <row r="20" spans="1:33" ht="15.75" x14ac:dyDescent="0.25">
      <c r="A20" s="32" t="s">
        <v>281</v>
      </c>
      <c r="B20" s="30" t="s">
        <v>1</v>
      </c>
      <c r="C20" s="34" t="s">
        <v>282</v>
      </c>
      <c r="D20" s="68" t="s">
        <v>154</v>
      </c>
      <c r="E20" s="68" t="s">
        <v>154</v>
      </c>
      <c r="F20" s="70"/>
      <c r="G20" s="177"/>
      <c r="H20" s="74" t="s">
        <v>154</v>
      </c>
      <c r="I20" s="68" t="s">
        <v>154</v>
      </c>
      <c r="J20" s="70"/>
      <c r="K20" s="71"/>
      <c r="L20" s="68">
        <v>16</v>
      </c>
      <c r="M20" s="68"/>
      <c r="N20" s="70">
        <v>3</v>
      </c>
      <c r="O20" s="177" t="s">
        <v>1</v>
      </c>
      <c r="P20" s="74" t="s">
        <v>154</v>
      </c>
      <c r="Q20" s="68" t="s">
        <v>154</v>
      </c>
      <c r="R20" s="70"/>
      <c r="S20" s="177"/>
      <c r="T20" s="74" t="s">
        <v>154</v>
      </c>
      <c r="U20" s="68" t="s">
        <v>154</v>
      </c>
      <c r="V20" s="80"/>
      <c r="W20" s="81"/>
      <c r="X20" s="68" t="s">
        <v>154</v>
      </c>
      <c r="Y20" s="68" t="s">
        <v>154</v>
      </c>
      <c r="Z20" s="70"/>
      <c r="AA20" s="177"/>
      <c r="AB20" s="74">
        <f t="shared" si="3"/>
        <v>16</v>
      </c>
      <c r="AC20" s="68">
        <f t="shared" si="4"/>
        <v>0</v>
      </c>
      <c r="AD20" s="74">
        <f t="shared" si="5"/>
        <v>3</v>
      </c>
      <c r="AE20" s="75">
        <f t="shared" si="6"/>
        <v>16</v>
      </c>
      <c r="AF20" s="474" t="s">
        <v>577</v>
      </c>
      <c r="AG20" s="475" t="s">
        <v>701</v>
      </c>
    </row>
    <row r="21" spans="1:33" ht="15.75" x14ac:dyDescent="0.25">
      <c r="A21" s="32" t="s">
        <v>283</v>
      </c>
      <c r="B21" s="30" t="s">
        <v>1</v>
      </c>
      <c r="C21" s="34" t="s">
        <v>284</v>
      </c>
      <c r="D21" s="68" t="s">
        <v>154</v>
      </c>
      <c r="E21" s="68" t="s">
        <v>154</v>
      </c>
      <c r="F21" s="70"/>
      <c r="G21" s="177"/>
      <c r="H21" s="74" t="s">
        <v>154</v>
      </c>
      <c r="I21" s="68" t="s">
        <v>154</v>
      </c>
      <c r="J21" s="70"/>
      <c r="K21" s="71"/>
      <c r="L21" s="68" t="s">
        <v>154</v>
      </c>
      <c r="M21" s="68" t="s">
        <v>154</v>
      </c>
      <c r="N21" s="70"/>
      <c r="O21" s="177"/>
      <c r="P21" s="74">
        <v>16</v>
      </c>
      <c r="Q21" s="68"/>
      <c r="R21" s="70">
        <v>3</v>
      </c>
      <c r="S21" s="177" t="s">
        <v>1</v>
      </c>
      <c r="T21" s="74" t="s">
        <v>154</v>
      </c>
      <c r="U21" s="68" t="s">
        <v>154</v>
      </c>
      <c r="V21" s="80"/>
      <c r="W21" s="81"/>
      <c r="X21" s="68" t="s">
        <v>154</v>
      </c>
      <c r="Y21" s="68" t="s">
        <v>154</v>
      </c>
      <c r="Z21" s="70"/>
      <c r="AA21" s="177"/>
      <c r="AB21" s="74">
        <f t="shared" si="3"/>
        <v>16</v>
      </c>
      <c r="AC21" s="68">
        <f t="shared" si="4"/>
        <v>0</v>
      </c>
      <c r="AD21" s="74">
        <f t="shared" si="5"/>
        <v>3</v>
      </c>
      <c r="AE21" s="75">
        <f t="shared" si="6"/>
        <v>16</v>
      </c>
      <c r="AF21" s="475" t="s">
        <v>577</v>
      </c>
      <c r="AG21" s="475" t="s">
        <v>701</v>
      </c>
    </row>
    <row r="22" spans="1:33" ht="15.75" x14ac:dyDescent="0.25">
      <c r="A22" s="32" t="s">
        <v>285</v>
      </c>
      <c r="B22" s="30" t="s">
        <v>1</v>
      </c>
      <c r="C22" s="34" t="s">
        <v>286</v>
      </c>
      <c r="D22" s="68" t="s">
        <v>154</v>
      </c>
      <c r="E22" s="68" t="s">
        <v>154</v>
      </c>
      <c r="F22" s="70"/>
      <c r="G22" s="177"/>
      <c r="H22" s="74" t="s">
        <v>154</v>
      </c>
      <c r="I22" s="68" t="s">
        <v>154</v>
      </c>
      <c r="J22" s="70"/>
      <c r="K22" s="71"/>
      <c r="L22" s="68">
        <v>16</v>
      </c>
      <c r="M22" s="68"/>
      <c r="N22" s="70">
        <v>3</v>
      </c>
      <c r="O22" s="177" t="s">
        <v>1</v>
      </c>
      <c r="P22" s="74" t="s">
        <v>154</v>
      </c>
      <c r="Q22" s="68" t="s">
        <v>154</v>
      </c>
      <c r="R22" s="70"/>
      <c r="S22" s="177"/>
      <c r="T22" s="74" t="s">
        <v>154</v>
      </c>
      <c r="U22" s="68" t="s">
        <v>154</v>
      </c>
      <c r="V22" s="80"/>
      <c r="W22" s="81"/>
      <c r="X22" s="68" t="s">
        <v>154</v>
      </c>
      <c r="Y22" s="68" t="s">
        <v>154</v>
      </c>
      <c r="Z22" s="70"/>
      <c r="AA22" s="177"/>
      <c r="AB22" s="74">
        <f t="shared" si="3"/>
        <v>16</v>
      </c>
      <c r="AC22" s="68">
        <f t="shared" si="4"/>
        <v>0</v>
      </c>
      <c r="AD22" s="74">
        <f t="shared" si="5"/>
        <v>3</v>
      </c>
      <c r="AE22" s="75">
        <f t="shared" si="6"/>
        <v>16</v>
      </c>
      <c r="AF22" s="474" t="s">
        <v>583</v>
      </c>
      <c r="AG22" s="475" t="s">
        <v>567</v>
      </c>
    </row>
    <row r="23" spans="1:33" ht="15.75" x14ac:dyDescent="0.25">
      <c r="A23" s="32" t="s">
        <v>287</v>
      </c>
      <c r="B23" s="30" t="s">
        <v>1</v>
      </c>
      <c r="C23" s="34" t="s">
        <v>288</v>
      </c>
      <c r="D23" s="68" t="s">
        <v>154</v>
      </c>
      <c r="E23" s="68" t="s">
        <v>154</v>
      </c>
      <c r="F23" s="70"/>
      <c r="G23" s="177"/>
      <c r="H23" s="74" t="s">
        <v>154</v>
      </c>
      <c r="I23" s="68" t="s">
        <v>154</v>
      </c>
      <c r="J23" s="70"/>
      <c r="K23" s="71"/>
      <c r="L23" s="68" t="s">
        <v>154</v>
      </c>
      <c r="M23" s="68" t="s">
        <v>154</v>
      </c>
      <c r="N23" s="70"/>
      <c r="O23" s="177"/>
      <c r="P23" s="74">
        <v>12</v>
      </c>
      <c r="Q23" s="68"/>
      <c r="R23" s="70">
        <v>2</v>
      </c>
      <c r="S23" s="177" t="s">
        <v>1</v>
      </c>
      <c r="T23" s="74" t="s">
        <v>154</v>
      </c>
      <c r="U23" s="68" t="s">
        <v>154</v>
      </c>
      <c r="V23" s="80"/>
      <c r="W23" s="81"/>
      <c r="X23" s="68" t="s">
        <v>154</v>
      </c>
      <c r="Y23" s="68" t="s">
        <v>154</v>
      </c>
      <c r="Z23" s="70"/>
      <c r="AA23" s="177"/>
      <c r="AB23" s="74">
        <f t="shared" si="3"/>
        <v>12</v>
      </c>
      <c r="AC23" s="68">
        <f t="shared" si="4"/>
        <v>0</v>
      </c>
      <c r="AD23" s="74">
        <f t="shared" si="5"/>
        <v>2</v>
      </c>
      <c r="AE23" s="75">
        <f t="shared" si="6"/>
        <v>12</v>
      </c>
      <c r="AF23" s="474" t="s">
        <v>583</v>
      </c>
      <c r="AG23" s="475" t="s">
        <v>567</v>
      </c>
    </row>
    <row r="24" spans="1:33" ht="15.75" x14ac:dyDescent="0.25">
      <c r="A24" s="32" t="s">
        <v>56</v>
      </c>
      <c r="B24" s="30" t="s">
        <v>1</v>
      </c>
      <c r="C24" s="20" t="s">
        <v>114</v>
      </c>
      <c r="D24" s="68" t="s">
        <v>154</v>
      </c>
      <c r="E24" s="68" t="s">
        <v>154</v>
      </c>
      <c r="F24" s="70"/>
      <c r="G24" s="177"/>
      <c r="H24" s="74" t="s">
        <v>154</v>
      </c>
      <c r="I24" s="68" t="s">
        <v>154</v>
      </c>
      <c r="J24" s="70"/>
      <c r="K24" s="71"/>
      <c r="L24" s="68" t="s">
        <v>154</v>
      </c>
      <c r="M24" s="68" t="s">
        <v>154</v>
      </c>
      <c r="N24" s="70"/>
      <c r="O24" s="177"/>
      <c r="P24" s="74">
        <v>8</v>
      </c>
      <c r="Q24" s="68"/>
      <c r="R24" s="70">
        <v>2</v>
      </c>
      <c r="S24" s="177" t="s">
        <v>1</v>
      </c>
      <c r="T24" s="74" t="s">
        <v>154</v>
      </c>
      <c r="U24" s="68" t="s">
        <v>154</v>
      </c>
      <c r="V24" s="80"/>
      <c r="W24" s="81"/>
      <c r="X24" s="68" t="s">
        <v>154</v>
      </c>
      <c r="Y24" s="68" t="s">
        <v>154</v>
      </c>
      <c r="Z24" s="70"/>
      <c r="AA24" s="177"/>
      <c r="AB24" s="74">
        <f t="shared" si="3"/>
        <v>8</v>
      </c>
      <c r="AC24" s="68">
        <f t="shared" si="4"/>
        <v>0</v>
      </c>
      <c r="AD24" s="74">
        <f t="shared" si="5"/>
        <v>2</v>
      </c>
      <c r="AE24" s="75">
        <f t="shared" si="6"/>
        <v>8</v>
      </c>
      <c r="AF24" s="652" t="s">
        <v>807</v>
      </c>
      <c r="AG24" s="475" t="s">
        <v>840</v>
      </c>
    </row>
    <row r="25" spans="1:33" ht="15.75" x14ac:dyDescent="0.25">
      <c r="A25" s="32" t="s">
        <v>57</v>
      </c>
      <c r="B25" s="30" t="s">
        <v>1</v>
      </c>
      <c r="C25" s="20" t="s">
        <v>58</v>
      </c>
      <c r="D25" s="68" t="s">
        <v>154</v>
      </c>
      <c r="E25" s="68" t="s">
        <v>154</v>
      </c>
      <c r="F25" s="70"/>
      <c r="G25" s="177"/>
      <c r="H25" s="74" t="s">
        <v>154</v>
      </c>
      <c r="I25" s="68" t="s">
        <v>154</v>
      </c>
      <c r="J25" s="70"/>
      <c r="K25" s="71"/>
      <c r="L25" s="68" t="s">
        <v>154</v>
      </c>
      <c r="M25" s="68" t="s">
        <v>154</v>
      </c>
      <c r="N25" s="70"/>
      <c r="O25" s="177"/>
      <c r="P25" s="74" t="s">
        <v>154</v>
      </c>
      <c r="Q25" s="68" t="s">
        <v>154</v>
      </c>
      <c r="R25" s="70"/>
      <c r="S25" s="177"/>
      <c r="T25" s="74">
        <v>8</v>
      </c>
      <c r="U25" s="68"/>
      <c r="V25" s="80">
        <v>2</v>
      </c>
      <c r="W25" s="81" t="s">
        <v>1</v>
      </c>
      <c r="X25" s="68" t="s">
        <v>154</v>
      </c>
      <c r="Y25" s="68" t="s">
        <v>154</v>
      </c>
      <c r="Z25" s="70"/>
      <c r="AA25" s="177"/>
      <c r="AB25" s="74">
        <f t="shared" si="3"/>
        <v>8</v>
      </c>
      <c r="AC25" s="68">
        <f t="shared" si="4"/>
        <v>0</v>
      </c>
      <c r="AD25" s="74">
        <f t="shared" si="5"/>
        <v>2</v>
      </c>
      <c r="AE25" s="75">
        <f t="shared" si="6"/>
        <v>8</v>
      </c>
      <c r="AF25" s="652" t="s">
        <v>807</v>
      </c>
      <c r="AG25" s="475" t="s">
        <v>840</v>
      </c>
    </row>
    <row r="26" spans="1:33" ht="15.75" x14ac:dyDescent="0.25">
      <c r="A26" s="32" t="s">
        <v>59</v>
      </c>
      <c r="B26" s="30" t="s">
        <v>1</v>
      </c>
      <c r="C26" s="34" t="s">
        <v>60</v>
      </c>
      <c r="D26" s="68" t="s">
        <v>154</v>
      </c>
      <c r="E26" s="68" t="s">
        <v>154</v>
      </c>
      <c r="F26" s="70"/>
      <c r="G26" s="177"/>
      <c r="H26" s="74" t="s">
        <v>154</v>
      </c>
      <c r="I26" s="68" t="s">
        <v>154</v>
      </c>
      <c r="J26" s="70"/>
      <c r="K26" s="71"/>
      <c r="L26" s="68"/>
      <c r="M26" s="68" t="s">
        <v>154</v>
      </c>
      <c r="N26" s="80"/>
      <c r="O26" s="177"/>
      <c r="P26" s="74"/>
      <c r="Q26" s="68"/>
      <c r="R26" s="342"/>
      <c r="S26" s="884"/>
      <c r="T26" s="74">
        <v>10</v>
      </c>
      <c r="U26" s="68"/>
      <c r="V26" s="70">
        <v>2</v>
      </c>
      <c r="W26" s="81" t="s">
        <v>1</v>
      </c>
      <c r="X26" s="68"/>
      <c r="Y26" s="68"/>
      <c r="Z26" s="70"/>
      <c r="AA26" s="392"/>
      <c r="AB26" s="74">
        <f t="shared" si="3"/>
        <v>10</v>
      </c>
      <c r="AC26" s="68">
        <f t="shared" si="4"/>
        <v>0</v>
      </c>
      <c r="AD26" s="74">
        <f t="shared" si="5"/>
        <v>2</v>
      </c>
      <c r="AE26" s="75">
        <f t="shared" si="6"/>
        <v>10</v>
      </c>
      <c r="AF26" s="475" t="s">
        <v>575</v>
      </c>
      <c r="AG26" s="475" t="s">
        <v>582</v>
      </c>
    </row>
    <row r="27" spans="1:33" ht="15.75" x14ac:dyDescent="0.25">
      <c r="A27" s="32" t="s">
        <v>232</v>
      </c>
      <c r="B27" s="30" t="s">
        <v>1</v>
      </c>
      <c r="C27" s="34" t="s">
        <v>233</v>
      </c>
      <c r="D27" s="68" t="s">
        <v>154</v>
      </c>
      <c r="E27" s="68" t="s">
        <v>154</v>
      </c>
      <c r="F27" s="70"/>
      <c r="G27" s="177"/>
      <c r="H27" s="74" t="s">
        <v>154</v>
      </c>
      <c r="I27" s="68" t="s">
        <v>154</v>
      </c>
      <c r="J27" s="70"/>
      <c r="K27" s="71"/>
      <c r="L27" s="68" t="s">
        <v>154</v>
      </c>
      <c r="M27" s="68" t="s">
        <v>154</v>
      </c>
      <c r="N27" s="70"/>
      <c r="O27" s="177"/>
      <c r="P27" s="74">
        <v>10</v>
      </c>
      <c r="Q27" s="68"/>
      <c r="R27" s="70">
        <v>3</v>
      </c>
      <c r="S27" s="177" t="s">
        <v>136</v>
      </c>
      <c r="T27" s="74" t="s">
        <v>154</v>
      </c>
      <c r="U27" s="68" t="s">
        <v>154</v>
      </c>
      <c r="V27" s="80"/>
      <c r="W27" s="81"/>
      <c r="X27" s="68" t="s">
        <v>154</v>
      </c>
      <c r="Y27" s="68" t="s">
        <v>154</v>
      </c>
      <c r="Z27" s="70"/>
      <c r="AA27" s="177"/>
      <c r="AB27" s="74">
        <f t="shared" si="3"/>
        <v>10</v>
      </c>
      <c r="AC27" s="68">
        <f t="shared" si="4"/>
        <v>0</v>
      </c>
      <c r="AD27" s="74">
        <f t="shared" si="5"/>
        <v>3</v>
      </c>
      <c r="AE27" s="75">
        <f t="shared" si="6"/>
        <v>10</v>
      </c>
      <c r="AF27" s="474" t="s">
        <v>855</v>
      </c>
      <c r="AG27" s="839" t="s">
        <v>856</v>
      </c>
    </row>
    <row r="28" spans="1:33" ht="15.75" x14ac:dyDescent="0.25">
      <c r="A28" s="28" t="s">
        <v>80</v>
      </c>
      <c r="B28" s="30" t="s">
        <v>1</v>
      </c>
      <c r="C28" s="20" t="s">
        <v>81</v>
      </c>
      <c r="D28" s="68" t="s">
        <v>154</v>
      </c>
      <c r="E28" s="68" t="s">
        <v>154</v>
      </c>
      <c r="F28" s="70"/>
      <c r="G28" s="177"/>
      <c r="H28" s="74" t="s">
        <v>154</v>
      </c>
      <c r="I28" s="68">
        <v>8</v>
      </c>
      <c r="J28" s="70">
        <v>2</v>
      </c>
      <c r="K28" s="71" t="s">
        <v>157</v>
      </c>
      <c r="L28" s="68" t="s">
        <v>154</v>
      </c>
      <c r="M28" s="68" t="s">
        <v>154</v>
      </c>
      <c r="N28" s="70"/>
      <c r="O28" s="177"/>
      <c r="P28" s="74" t="s">
        <v>154</v>
      </c>
      <c r="Q28" s="68" t="s">
        <v>154</v>
      </c>
      <c r="R28" s="70"/>
      <c r="S28" s="177"/>
      <c r="T28" s="74" t="s">
        <v>154</v>
      </c>
      <c r="U28" s="68" t="s">
        <v>154</v>
      </c>
      <c r="V28" s="80"/>
      <c r="W28" s="81"/>
      <c r="X28" s="68" t="s">
        <v>154</v>
      </c>
      <c r="Y28" s="68" t="s">
        <v>154</v>
      </c>
      <c r="Z28" s="70"/>
      <c r="AA28" s="177"/>
      <c r="AB28" s="74">
        <f t="shared" si="3"/>
        <v>0</v>
      </c>
      <c r="AC28" s="68">
        <f t="shared" si="4"/>
        <v>8</v>
      </c>
      <c r="AD28" s="74">
        <f t="shared" si="5"/>
        <v>2</v>
      </c>
      <c r="AE28" s="75">
        <f t="shared" si="6"/>
        <v>8</v>
      </c>
      <c r="AF28" s="474" t="s">
        <v>552</v>
      </c>
      <c r="AG28" s="475" t="s">
        <v>597</v>
      </c>
    </row>
    <row r="29" spans="1:33" ht="15.75" x14ac:dyDescent="0.25">
      <c r="A29" s="28" t="s">
        <v>82</v>
      </c>
      <c r="B29" s="30" t="s">
        <v>1</v>
      </c>
      <c r="C29" s="20" t="s">
        <v>83</v>
      </c>
      <c r="D29" s="68" t="s">
        <v>154</v>
      </c>
      <c r="E29" s="68" t="s">
        <v>154</v>
      </c>
      <c r="F29" s="70"/>
      <c r="G29" s="177"/>
      <c r="H29" s="74" t="s">
        <v>154</v>
      </c>
      <c r="I29" s="68" t="s">
        <v>154</v>
      </c>
      <c r="J29" s="70"/>
      <c r="K29" s="71"/>
      <c r="L29" s="68" t="s">
        <v>154</v>
      </c>
      <c r="M29" s="68">
        <v>8</v>
      </c>
      <c r="N29" s="70">
        <v>2</v>
      </c>
      <c r="O29" s="177" t="s">
        <v>157</v>
      </c>
      <c r="P29" s="74" t="s">
        <v>154</v>
      </c>
      <c r="Q29" s="68" t="s">
        <v>154</v>
      </c>
      <c r="R29" s="70"/>
      <c r="S29" s="177"/>
      <c r="T29" s="74" t="s">
        <v>154</v>
      </c>
      <c r="U29" s="68" t="s">
        <v>154</v>
      </c>
      <c r="V29" s="80"/>
      <c r="W29" s="81"/>
      <c r="X29" s="68" t="s">
        <v>154</v>
      </c>
      <c r="Y29" s="68" t="s">
        <v>154</v>
      </c>
      <c r="Z29" s="70"/>
      <c r="AA29" s="177"/>
      <c r="AB29" s="74">
        <f t="shared" si="3"/>
        <v>0</v>
      </c>
      <c r="AC29" s="68">
        <f t="shared" si="4"/>
        <v>8</v>
      </c>
      <c r="AD29" s="74">
        <f t="shared" si="5"/>
        <v>2</v>
      </c>
      <c r="AE29" s="75">
        <f t="shared" si="6"/>
        <v>8</v>
      </c>
      <c r="AF29" s="474" t="s">
        <v>552</v>
      </c>
      <c r="AG29" s="475" t="s">
        <v>597</v>
      </c>
    </row>
    <row r="30" spans="1:33" ht="15.75" x14ac:dyDescent="0.25">
      <c r="A30" s="28" t="s">
        <v>84</v>
      </c>
      <c r="B30" s="30" t="s">
        <v>1</v>
      </c>
      <c r="C30" s="20" t="s">
        <v>85</v>
      </c>
      <c r="D30" s="68" t="s">
        <v>154</v>
      </c>
      <c r="E30" s="68" t="s">
        <v>154</v>
      </c>
      <c r="F30" s="70"/>
      <c r="G30" s="177"/>
      <c r="H30" s="74" t="s">
        <v>154</v>
      </c>
      <c r="I30" s="68" t="s">
        <v>154</v>
      </c>
      <c r="J30" s="70"/>
      <c r="K30" s="71"/>
      <c r="L30" s="68" t="s">
        <v>154</v>
      </c>
      <c r="M30" s="68" t="s">
        <v>154</v>
      </c>
      <c r="N30" s="70"/>
      <c r="O30" s="177"/>
      <c r="P30" s="74" t="s">
        <v>154</v>
      </c>
      <c r="Q30" s="68">
        <v>8</v>
      </c>
      <c r="R30" s="70">
        <v>2</v>
      </c>
      <c r="S30" s="177" t="s">
        <v>157</v>
      </c>
      <c r="T30" s="74" t="s">
        <v>154</v>
      </c>
      <c r="U30" s="68" t="s">
        <v>154</v>
      </c>
      <c r="V30" s="80"/>
      <c r="W30" s="81"/>
      <c r="X30" s="68" t="s">
        <v>154</v>
      </c>
      <c r="Y30" s="68" t="s">
        <v>154</v>
      </c>
      <c r="Z30" s="70"/>
      <c r="AA30" s="177"/>
      <c r="AB30" s="74">
        <f t="shared" si="3"/>
        <v>0</v>
      </c>
      <c r="AC30" s="68">
        <f t="shared" si="4"/>
        <v>8</v>
      </c>
      <c r="AD30" s="74">
        <f t="shared" si="5"/>
        <v>2</v>
      </c>
      <c r="AE30" s="75">
        <f t="shared" si="6"/>
        <v>8</v>
      </c>
      <c r="AF30" s="474" t="s">
        <v>552</v>
      </c>
      <c r="AG30" s="475" t="s">
        <v>597</v>
      </c>
    </row>
    <row r="31" spans="1:33" ht="15.75" x14ac:dyDescent="0.25">
      <c r="A31" s="28" t="s">
        <v>86</v>
      </c>
      <c r="B31" s="30" t="s">
        <v>1</v>
      </c>
      <c r="C31" s="20" t="s">
        <v>87</v>
      </c>
      <c r="D31" s="68" t="s">
        <v>154</v>
      </c>
      <c r="E31" s="68" t="s">
        <v>154</v>
      </c>
      <c r="F31" s="70"/>
      <c r="G31" s="177"/>
      <c r="H31" s="74" t="s">
        <v>154</v>
      </c>
      <c r="I31" s="68" t="s">
        <v>154</v>
      </c>
      <c r="J31" s="70"/>
      <c r="K31" s="71"/>
      <c r="L31" s="68" t="s">
        <v>154</v>
      </c>
      <c r="M31" s="68" t="s">
        <v>154</v>
      </c>
      <c r="N31" s="70"/>
      <c r="O31" s="177"/>
      <c r="P31" s="74" t="s">
        <v>154</v>
      </c>
      <c r="Q31" s="68" t="s">
        <v>154</v>
      </c>
      <c r="R31" s="70"/>
      <c r="S31" s="177"/>
      <c r="T31" s="74" t="s">
        <v>154</v>
      </c>
      <c r="U31" s="68">
        <v>8</v>
      </c>
      <c r="V31" s="80">
        <v>2</v>
      </c>
      <c r="W31" s="81" t="s">
        <v>157</v>
      </c>
      <c r="X31" s="68" t="s">
        <v>154</v>
      </c>
      <c r="Y31" s="68" t="s">
        <v>154</v>
      </c>
      <c r="Z31" s="70"/>
      <c r="AA31" s="177"/>
      <c r="AB31" s="74">
        <f t="shared" si="3"/>
        <v>0</v>
      </c>
      <c r="AC31" s="68">
        <f t="shared" si="4"/>
        <v>8</v>
      </c>
      <c r="AD31" s="74">
        <f t="shared" si="5"/>
        <v>2</v>
      </c>
      <c r="AE31" s="75">
        <f t="shared" si="6"/>
        <v>8</v>
      </c>
      <c r="AF31" s="474" t="s">
        <v>552</v>
      </c>
      <c r="AG31" s="475" t="s">
        <v>597</v>
      </c>
    </row>
    <row r="32" spans="1:33" ht="15.75" x14ac:dyDescent="0.25">
      <c r="A32" s="28" t="s">
        <v>88</v>
      </c>
      <c r="B32" s="30" t="s">
        <v>1</v>
      </c>
      <c r="C32" s="20" t="s">
        <v>89</v>
      </c>
      <c r="D32" s="68" t="s">
        <v>154</v>
      </c>
      <c r="E32" s="68" t="s">
        <v>154</v>
      </c>
      <c r="F32" s="70"/>
      <c r="G32" s="177"/>
      <c r="H32" s="74" t="s">
        <v>154</v>
      </c>
      <c r="I32" s="68" t="s">
        <v>154</v>
      </c>
      <c r="J32" s="70"/>
      <c r="K32" s="71"/>
      <c r="L32" s="68" t="s">
        <v>154</v>
      </c>
      <c r="M32" s="68" t="s">
        <v>154</v>
      </c>
      <c r="N32" s="70"/>
      <c r="O32" s="177"/>
      <c r="P32" s="74" t="s">
        <v>154</v>
      </c>
      <c r="Q32" s="68" t="s">
        <v>154</v>
      </c>
      <c r="R32" s="70"/>
      <c r="S32" s="177"/>
      <c r="T32" s="74" t="s">
        <v>154</v>
      </c>
      <c r="U32" s="68" t="s">
        <v>154</v>
      </c>
      <c r="V32" s="80"/>
      <c r="W32" s="81"/>
      <c r="X32" s="68" t="s">
        <v>154</v>
      </c>
      <c r="Y32" s="68">
        <v>8</v>
      </c>
      <c r="Z32" s="70">
        <v>2</v>
      </c>
      <c r="AA32" s="177" t="s">
        <v>157</v>
      </c>
      <c r="AB32" s="74">
        <f t="shared" si="3"/>
        <v>0</v>
      </c>
      <c r="AC32" s="68">
        <f t="shared" si="4"/>
        <v>8</v>
      </c>
      <c r="AD32" s="74">
        <f t="shared" si="5"/>
        <v>2</v>
      </c>
      <c r="AE32" s="75">
        <f t="shared" si="6"/>
        <v>8</v>
      </c>
      <c r="AF32" s="474" t="s">
        <v>552</v>
      </c>
      <c r="AG32" s="475" t="s">
        <v>597</v>
      </c>
    </row>
    <row r="33" spans="1:33" ht="15.75" x14ac:dyDescent="0.25">
      <c r="A33" s="32" t="s">
        <v>1018</v>
      </c>
      <c r="B33" s="608" t="s">
        <v>1</v>
      </c>
      <c r="C33" s="795" t="s">
        <v>850</v>
      </c>
      <c r="D33" s="594"/>
      <c r="E33" s="594"/>
      <c r="F33" s="595"/>
      <c r="G33" s="596"/>
      <c r="H33" s="597"/>
      <c r="I33" s="594">
        <v>4</v>
      </c>
      <c r="J33" s="595">
        <v>2</v>
      </c>
      <c r="K33" s="598" t="s">
        <v>157</v>
      </c>
      <c r="L33" s="594"/>
      <c r="M33" s="594"/>
      <c r="N33" s="595"/>
      <c r="O33" s="596"/>
      <c r="P33" s="597"/>
      <c r="Q33" s="594"/>
      <c r="R33" s="595"/>
      <c r="S33" s="596"/>
      <c r="T33" s="597"/>
      <c r="U33" s="594"/>
      <c r="V33" s="595"/>
      <c r="W33" s="598"/>
      <c r="X33" s="594"/>
      <c r="Y33" s="594"/>
      <c r="Z33" s="595"/>
      <c r="AA33" s="596"/>
      <c r="AB33" s="597">
        <v>0</v>
      </c>
      <c r="AC33" s="594">
        <v>4</v>
      </c>
      <c r="AD33" s="597">
        <v>2</v>
      </c>
      <c r="AE33" s="604">
        <v>4</v>
      </c>
      <c r="AF33" s="906" t="s">
        <v>548</v>
      </c>
      <c r="AG33" s="706" t="s">
        <v>596</v>
      </c>
    </row>
    <row r="34" spans="1:33" ht="15.75" x14ac:dyDescent="0.25">
      <c r="A34" s="39" t="s">
        <v>475</v>
      </c>
      <c r="B34" s="30" t="s">
        <v>117</v>
      </c>
      <c r="C34" s="408" t="s">
        <v>476</v>
      </c>
      <c r="D34" s="68" t="s">
        <v>154</v>
      </c>
      <c r="E34" s="68" t="s">
        <v>154</v>
      </c>
      <c r="F34" s="70"/>
      <c r="G34" s="177"/>
      <c r="H34" s="74">
        <v>4</v>
      </c>
      <c r="I34" s="68"/>
      <c r="J34" s="70">
        <v>1</v>
      </c>
      <c r="K34" s="71" t="s">
        <v>136</v>
      </c>
      <c r="L34" s="68" t="s">
        <v>154</v>
      </c>
      <c r="M34" s="68"/>
      <c r="N34" s="70"/>
      <c r="O34" s="177"/>
      <c r="P34" s="74" t="s">
        <v>154</v>
      </c>
      <c r="Q34" s="68" t="s">
        <v>154</v>
      </c>
      <c r="R34" s="70"/>
      <c r="S34" s="177"/>
      <c r="T34" s="74" t="s">
        <v>154</v>
      </c>
      <c r="U34" s="68" t="s">
        <v>154</v>
      </c>
      <c r="V34" s="70"/>
      <c r="W34" s="71"/>
      <c r="X34" s="68" t="s">
        <v>154</v>
      </c>
      <c r="Y34" s="68" t="s">
        <v>154</v>
      </c>
      <c r="Z34" s="70"/>
      <c r="AA34" s="177"/>
      <c r="AB34" s="74">
        <f t="shared" si="3"/>
        <v>4</v>
      </c>
      <c r="AC34" s="68">
        <f t="shared" si="4"/>
        <v>0</v>
      </c>
      <c r="AD34" s="74">
        <f t="shared" si="5"/>
        <v>1</v>
      </c>
      <c r="AE34" s="75">
        <f t="shared" si="6"/>
        <v>4</v>
      </c>
      <c r="AF34" s="475" t="s">
        <v>610</v>
      </c>
      <c r="AG34" s="475" t="s">
        <v>611</v>
      </c>
    </row>
    <row r="35" spans="1:33" ht="15.75" x14ac:dyDescent="0.25">
      <c r="A35" s="39" t="s">
        <v>477</v>
      </c>
      <c r="B35" s="30" t="s">
        <v>117</v>
      </c>
      <c r="C35" s="33" t="s">
        <v>478</v>
      </c>
      <c r="D35" s="68" t="s">
        <v>154</v>
      </c>
      <c r="E35" s="68" t="s">
        <v>154</v>
      </c>
      <c r="F35" s="70"/>
      <c r="G35" s="177"/>
      <c r="H35" s="74">
        <v>8</v>
      </c>
      <c r="I35" s="68"/>
      <c r="J35" s="70">
        <v>2</v>
      </c>
      <c r="K35" s="71" t="s">
        <v>192</v>
      </c>
      <c r="L35" s="68"/>
      <c r="M35" s="68" t="s">
        <v>154</v>
      </c>
      <c r="N35" s="70"/>
      <c r="O35" s="177"/>
      <c r="P35" s="74" t="s">
        <v>154</v>
      </c>
      <c r="Q35" s="68" t="s">
        <v>154</v>
      </c>
      <c r="R35" s="70"/>
      <c r="S35" s="177"/>
      <c r="T35" s="74" t="s">
        <v>154</v>
      </c>
      <c r="U35" s="68" t="s">
        <v>154</v>
      </c>
      <c r="V35" s="70"/>
      <c r="W35" s="71"/>
      <c r="X35" s="68" t="s">
        <v>154</v>
      </c>
      <c r="Y35" s="68" t="s">
        <v>154</v>
      </c>
      <c r="Z35" s="70"/>
      <c r="AA35" s="177"/>
      <c r="AB35" s="74">
        <f t="shared" si="3"/>
        <v>8</v>
      </c>
      <c r="AC35" s="68">
        <f t="shared" si="4"/>
        <v>0</v>
      </c>
      <c r="AD35" s="74">
        <f t="shared" si="5"/>
        <v>2</v>
      </c>
      <c r="AE35" s="75">
        <f t="shared" si="6"/>
        <v>8</v>
      </c>
      <c r="AF35" s="475" t="s">
        <v>610</v>
      </c>
      <c r="AG35" s="475" t="s">
        <v>612</v>
      </c>
    </row>
    <row r="36" spans="1:33" ht="15.75" x14ac:dyDescent="0.25">
      <c r="A36" s="39" t="s">
        <v>479</v>
      </c>
      <c r="B36" s="30" t="s">
        <v>117</v>
      </c>
      <c r="C36" s="33" t="s">
        <v>480</v>
      </c>
      <c r="D36" s="68" t="s">
        <v>154</v>
      </c>
      <c r="E36" s="68" t="s">
        <v>154</v>
      </c>
      <c r="F36" s="70"/>
      <c r="G36" s="177"/>
      <c r="H36" s="74" t="s">
        <v>154</v>
      </c>
      <c r="I36" s="68" t="s">
        <v>154</v>
      </c>
      <c r="J36" s="70"/>
      <c r="K36" s="71"/>
      <c r="L36" s="68">
        <v>16</v>
      </c>
      <c r="M36" s="68"/>
      <c r="N36" s="70">
        <v>3</v>
      </c>
      <c r="O36" s="177" t="s">
        <v>191</v>
      </c>
      <c r="P36" s="74"/>
      <c r="Q36" s="68"/>
      <c r="R36" s="70"/>
      <c r="S36" s="177"/>
      <c r="T36" s="74" t="s">
        <v>154</v>
      </c>
      <c r="U36" s="68" t="s">
        <v>154</v>
      </c>
      <c r="V36" s="70"/>
      <c r="W36" s="71"/>
      <c r="X36" s="68" t="s">
        <v>154</v>
      </c>
      <c r="Y36" s="68" t="s">
        <v>154</v>
      </c>
      <c r="Z36" s="70"/>
      <c r="AA36" s="177"/>
      <c r="AB36" s="74">
        <f t="shared" si="3"/>
        <v>16</v>
      </c>
      <c r="AC36" s="68">
        <f t="shared" si="4"/>
        <v>0</v>
      </c>
      <c r="AD36" s="74">
        <f t="shared" si="5"/>
        <v>3</v>
      </c>
      <c r="AE36" s="75">
        <f t="shared" si="6"/>
        <v>16</v>
      </c>
      <c r="AF36" s="475" t="s">
        <v>610</v>
      </c>
      <c r="AG36" s="475" t="s">
        <v>612</v>
      </c>
    </row>
    <row r="37" spans="1:33" ht="15.75" x14ac:dyDescent="0.25">
      <c r="A37" s="39" t="s">
        <v>481</v>
      </c>
      <c r="B37" s="30" t="s">
        <v>117</v>
      </c>
      <c r="C37" s="33" t="s">
        <v>482</v>
      </c>
      <c r="D37" s="68" t="s">
        <v>154</v>
      </c>
      <c r="E37" s="68" t="s">
        <v>154</v>
      </c>
      <c r="F37" s="70"/>
      <c r="G37" s="177"/>
      <c r="H37" s="74" t="s">
        <v>154</v>
      </c>
      <c r="I37" s="68" t="s">
        <v>154</v>
      </c>
      <c r="J37" s="70"/>
      <c r="K37" s="71"/>
      <c r="L37" s="68" t="s">
        <v>154</v>
      </c>
      <c r="M37" s="68" t="s">
        <v>154</v>
      </c>
      <c r="N37" s="70"/>
      <c r="O37" s="177"/>
      <c r="P37" s="74">
        <v>12</v>
      </c>
      <c r="Q37" s="68"/>
      <c r="R37" s="70">
        <v>2</v>
      </c>
      <c r="S37" s="177" t="s">
        <v>191</v>
      </c>
      <c r="T37" s="74"/>
      <c r="U37" s="68"/>
      <c r="V37" s="70"/>
      <c r="W37" s="71"/>
      <c r="X37" s="68" t="s">
        <v>154</v>
      </c>
      <c r="Y37" s="68" t="s">
        <v>154</v>
      </c>
      <c r="Z37" s="70"/>
      <c r="AA37" s="177"/>
      <c r="AB37" s="74">
        <f t="shared" si="3"/>
        <v>12</v>
      </c>
      <c r="AC37" s="68">
        <f t="shared" si="4"/>
        <v>0</v>
      </c>
      <c r="AD37" s="74">
        <f t="shared" si="5"/>
        <v>2</v>
      </c>
      <c r="AE37" s="75">
        <f t="shared" si="6"/>
        <v>12</v>
      </c>
      <c r="AF37" s="475" t="s">
        <v>610</v>
      </c>
      <c r="AG37" s="475" t="s">
        <v>612</v>
      </c>
    </row>
    <row r="38" spans="1:33" ht="15.75" x14ac:dyDescent="0.25">
      <c r="A38" s="579" t="s">
        <v>483</v>
      </c>
      <c r="B38" s="30" t="s">
        <v>117</v>
      </c>
      <c r="C38" s="576" t="s">
        <v>484</v>
      </c>
      <c r="D38" s="68" t="s">
        <v>154</v>
      </c>
      <c r="E38" s="68" t="s">
        <v>154</v>
      </c>
      <c r="F38" s="70"/>
      <c r="G38" s="177"/>
      <c r="H38" s="74" t="s">
        <v>154</v>
      </c>
      <c r="I38" s="68" t="s">
        <v>154</v>
      </c>
      <c r="J38" s="70"/>
      <c r="K38" s="71"/>
      <c r="L38" s="68" t="s">
        <v>154</v>
      </c>
      <c r="M38" s="68" t="s">
        <v>154</v>
      </c>
      <c r="N38" s="70"/>
      <c r="O38" s="177"/>
      <c r="P38" s="74" t="s">
        <v>154</v>
      </c>
      <c r="Q38" s="68" t="s">
        <v>154</v>
      </c>
      <c r="R38" s="70"/>
      <c r="S38" s="177"/>
      <c r="T38" s="74">
        <v>12</v>
      </c>
      <c r="U38" s="68"/>
      <c r="V38" s="366">
        <v>3</v>
      </c>
      <c r="W38" s="71" t="s">
        <v>192</v>
      </c>
      <c r="X38" s="68"/>
      <c r="Y38" s="68"/>
      <c r="Z38" s="70"/>
      <c r="AA38" s="177"/>
      <c r="AB38" s="74">
        <f t="shared" si="3"/>
        <v>12</v>
      </c>
      <c r="AC38" s="68">
        <f t="shared" si="4"/>
        <v>0</v>
      </c>
      <c r="AD38" s="74">
        <f t="shared" si="5"/>
        <v>3</v>
      </c>
      <c r="AE38" s="75">
        <f t="shared" si="6"/>
        <v>12</v>
      </c>
      <c r="AF38" s="475" t="s">
        <v>610</v>
      </c>
      <c r="AG38" s="475" t="s">
        <v>612</v>
      </c>
    </row>
    <row r="39" spans="1:33" ht="15.75" x14ac:dyDescent="0.25">
      <c r="A39" s="579" t="s">
        <v>485</v>
      </c>
      <c r="B39" s="30" t="s">
        <v>117</v>
      </c>
      <c r="C39" s="576" t="s">
        <v>486</v>
      </c>
      <c r="D39" s="68" t="s">
        <v>154</v>
      </c>
      <c r="E39" s="68" t="s">
        <v>154</v>
      </c>
      <c r="F39" s="89"/>
      <c r="G39" s="394"/>
      <c r="H39" s="74">
        <v>8</v>
      </c>
      <c r="I39" s="68">
        <v>4</v>
      </c>
      <c r="J39" s="93">
        <v>3</v>
      </c>
      <c r="K39" s="91" t="s">
        <v>192</v>
      </c>
      <c r="L39" s="68" t="s">
        <v>154</v>
      </c>
      <c r="M39" s="68" t="s">
        <v>154</v>
      </c>
      <c r="N39" s="89"/>
      <c r="O39" s="394"/>
      <c r="P39" s="74" t="s">
        <v>154</v>
      </c>
      <c r="Q39" s="68" t="s">
        <v>154</v>
      </c>
      <c r="R39" s="89"/>
      <c r="S39" s="394"/>
      <c r="T39" s="74" t="s">
        <v>154</v>
      </c>
      <c r="U39" s="68" t="s">
        <v>154</v>
      </c>
      <c r="V39" s="89"/>
      <c r="W39" s="91"/>
      <c r="X39" s="68" t="s">
        <v>154</v>
      </c>
      <c r="Y39" s="68" t="s">
        <v>154</v>
      </c>
      <c r="Z39" s="89"/>
      <c r="AA39" s="394"/>
      <c r="AB39" s="74">
        <f t="shared" si="3"/>
        <v>8</v>
      </c>
      <c r="AC39" s="68">
        <f t="shared" si="4"/>
        <v>4</v>
      </c>
      <c r="AD39" s="74">
        <f t="shared" si="5"/>
        <v>3</v>
      </c>
      <c r="AE39" s="75">
        <f t="shared" si="6"/>
        <v>12</v>
      </c>
      <c r="AF39" s="475" t="s">
        <v>610</v>
      </c>
      <c r="AG39" s="475" t="s">
        <v>613</v>
      </c>
    </row>
    <row r="40" spans="1:33" ht="15.75" x14ac:dyDescent="0.25">
      <c r="A40" s="579" t="s">
        <v>487</v>
      </c>
      <c r="B40" s="30" t="s">
        <v>117</v>
      </c>
      <c r="C40" s="576" t="s">
        <v>488</v>
      </c>
      <c r="D40" s="68" t="s">
        <v>154</v>
      </c>
      <c r="E40" s="68" t="s">
        <v>154</v>
      </c>
      <c r="F40" s="70"/>
      <c r="G40" s="177"/>
      <c r="H40" s="74" t="s">
        <v>154</v>
      </c>
      <c r="I40" s="68" t="s">
        <v>154</v>
      </c>
      <c r="J40" s="70"/>
      <c r="K40" s="71"/>
      <c r="L40" s="68" t="s">
        <v>154</v>
      </c>
      <c r="M40" s="68" t="s">
        <v>154</v>
      </c>
      <c r="N40" s="70"/>
      <c r="O40" s="177"/>
      <c r="P40" s="424">
        <v>8</v>
      </c>
      <c r="Q40" s="407">
        <v>4</v>
      </c>
      <c r="R40" s="366">
        <v>3</v>
      </c>
      <c r="S40" s="930" t="s">
        <v>191</v>
      </c>
      <c r="T40" s="74"/>
      <c r="U40" s="68"/>
      <c r="V40" s="366"/>
      <c r="W40" s="71"/>
      <c r="X40" s="68" t="s">
        <v>154</v>
      </c>
      <c r="Y40" s="68" t="s">
        <v>154</v>
      </c>
      <c r="Z40" s="70"/>
      <c r="AA40" s="177"/>
      <c r="AB40" s="74">
        <f t="shared" si="3"/>
        <v>8</v>
      </c>
      <c r="AC40" s="68">
        <f t="shared" si="4"/>
        <v>4</v>
      </c>
      <c r="AD40" s="74">
        <f t="shared" si="5"/>
        <v>3</v>
      </c>
      <c r="AE40" s="75">
        <f t="shared" si="6"/>
        <v>12</v>
      </c>
      <c r="AF40" s="475" t="s">
        <v>610</v>
      </c>
      <c r="AG40" s="475" t="s">
        <v>613</v>
      </c>
    </row>
    <row r="41" spans="1:33" ht="15.75" x14ac:dyDescent="0.25">
      <c r="A41" s="39" t="s">
        <v>489</v>
      </c>
      <c r="B41" s="30" t="s">
        <v>117</v>
      </c>
      <c r="C41" s="33" t="s">
        <v>490</v>
      </c>
      <c r="D41" s="68" t="s">
        <v>154</v>
      </c>
      <c r="E41" s="68" t="s">
        <v>154</v>
      </c>
      <c r="F41" s="70"/>
      <c r="G41" s="177"/>
      <c r="H41" s="74" t="s">
        <v>154</v>
      </c>
      <c r="I41" s="68" t="s">
        <v>154</v>
      </c>
      <c r="J41" s="70"/>
      <c r="K41" s="71"/>
      <c r="L41" s="68" t="s">
        <v>154</v>
      </c>
      <c r="M41" s="68" t="s">
        <v>154</v>
      </c>
      <c r="N41" s="70"/>
      <c r="O41" s="177"/>
      <c r="P41" s="74" t="s">
        <v>154</v>
      </c>
      <c r="Q41" s="68" t="s">
        <v>154</v>
      </c>
      <c r="R41" s="70"/>
      <c r="S41" s="177"/>
      <c r="T41" s="74" t="s">
        <v>154</v>
      </c>
      <c r="U41" s="68" t="s">
        <v>154</v>
      </c>
      <c r="V41" s="70"/>
      <c r="W41" s="71"/>
      <c r="X41" s="68">
        <v>8</v>
      </c>
      <c r="Y41" s="68">
        <v>4</v>
      </c>
      <c r="Z41" s="70">
        <v>2</v>
      </c>
      <c r="AA41" s="177" t="s">
        <v>192</v>
      </c>
      <c r="AB41" s="74">
        <f t="shared" si="3"/>
        <v>8</v>
      </c>
      <c r="AC41" s="68">
        <f t="shared" si="4"/>
        <v>4</v>
      </c>
      <c r="AD41" s="74">
        <f t="shared" si="5"/>
        <v>2</v>
      </c>
      <c r="AE41" s="75">
        <f t="shared" si="6"/>
        <v>12</v>
      </c>
      <c r="AF41" s="475" t="s">
        <v>610</v>
      </c>
      <c r="AG41" s="475" t="s">
        <v>716</v>
      </c>
    </row>
    <row r="42" spans="1:33" ht="15.75" x14ac:dyDescent="0.25">
      <c r="A42" s="39" t="s">
        <v>491</v>
      </c>
      <c r="B42" s="30" t="s">
        <v>117</v>
      </c>
      <c r="C42" s="33" t="s">
        <v>492</v>
      </c>
      <c r="D42" s="68" t="s">
        <v>154</v>
      </c>
      <c r="E42" s="68" t="s">
        <v>154</v>
      </c>
      <c r="F42" s="70"/>
      <c r="G42" s="177"/>
      <c r="H42" s="74">
        <v>6</v>
      </c>
      <c r="I42" s="68">
        <v>6</v>
      </c>
      <c r="J42" s="70">
        <v>2</v>
      </c>
      <c r="K42" s="71" t="s">
        <v>192</v>
      </c>
      <c r="L42" s="68" t="s">
        <v>154</v>
      </c>
      <c r="M42" s="68" t="s">
        <v>154</v>
      </c>
      <c r="N42" s="70"/>
      <c r="O42" s="177"/>
      <c r="P42" s="74" t="s">
        <v>154</v>
      </c>
      <c r="Q42" s="68" t="s">
        <v>154</v>
      </c>
      <c r="R42" s="70"/>
      <c r="S42" s="177"/>
      <c r="T42" s="74" t="s">
        <v>154</v>
      </c>
      <c r="U42" s="68" t="s">
        <v>154</v>
      </c>
      <c r="V42" s="70"/>
      <c r="W42" s="71"/>
      <c r="X42" s="68" t="s">
        <v>154</v>
      </c>
      <c r="Y42" s="68" t="s">
        <v>154</v>
      </c>
      <c r="Z42" s="70"/>
      <c r="AA42" s="177"/>
      <c r="AB42" s="74">
        <f t="shared" si="3"/>
        <v>6</v>
      </c>
      <c r="AC42" s="68">
        <f t="shared" si="4"/>
        <v>6</v>
      </c>
      <c r="AD42" s="74">
        <f t="shared" si="5"/>
        <v>2</v>
      </c>
      <c r="AE42" s="75">
        <f t="shared" si="6"/>
        <v>12</v>
      </c>
      <c r="AF42" s="475" t="s">
        <v>610</v>
      </c>
      <c r="AG42" s="792" t="s">
        <v>612</v>
      </c>
    </row>
    <row r="43" spans="1:33" ht="15.75" x14ac:dyDescent="0.25">
      <c r="A43" s="39" t="s">
        <v>493</v>
      </c>
      <c r="B43" s="30" t="s">
        <v>117</v>
      </c>
      <c r="C43" s="33" t="s">
        <v>494</v>
      </c>
      <c r="D43" s="68" t="s">
        <v>154</v>
      </c>
      <c r="E43" s="68" t="s">
        <v>154</v>
      </c>
      <c r="F43" s="70"/>
      <c r="G43" s="177"/>
      <c r="H43" s="74" t="s">
        <v>154</v>
      </c>
      <c r="I43" s="68" t="s">
        <v>154</v>
      </c>
      <c r="J43" s="70"/>
      <c r="K43" s="71"/>
      <c r="L43" s="68">
        <v>6</v>
      </c>
      <c r="M43" s="68">
        <v>6</v>
      </c>
      <c r="N43" s="70">
        <v>2</v>
      </c>
      <c r="O43" s="177" t="s">
        <v>191</v>
      </c>
      <c r="P43" s="74"/>
      <c r="Q43" s="68"/>
      <c r="R43" s="70"/>
      <c r="S43" s="177"/>
      <c r="T43" s="74" t="s">
        <v>154</v>
      </c>
      <c r="U43" s="68" t="s">
        <v>154</v>
      </c>
      <c r="V43" s="70"/>
      <c r="W43" s="71"/>
      <c r="X43" s="68" t="s">
        <v>154</v>
      </c>
      <c r="Y43" s="68" t="s">
        <v>154</v>
      </c>
      <c r="Z43" s="70"/>
      <c r="AA43" s="177"/>
      <c r="AB43" s="74">
        <f t="shared" si="3"/>
        <v>6</v>
      </c>
      <c r="AC43" s="68">
        <f t="shared" si="4"/>
        <v>6</v>
      </c>
      <c r="AD43" s="74">
        <f t="shared" si="5"/>
        <v>2</v>
      </c>
      <c r="AE43" s="75">
        <f t="shared" si="6"/>
        <v>12</v>
      </c>
      <c r="AF43" s="475" t="s">
        <v>610</v>
      </c>
      <c r="AG43" s="792" t="s">
        <v>837</v>
      </c>
    </row>
    <row r="44" spans="1:33" ht="15.75" x14ac:dyDescent="0.25">
      <c r="A44" s="39" t="s">
        <v>495</v>
      </c>
      <c r="B44" s="30" t="s">
        <v>117</v>
      </c>
      <c r="C44" s="33" t="s">
        <v>496</v>
      </c>
      <c r="D44" s="68" t="s">
        <v>154</v>
      </c>
      <c r="E44" s="68" t="s">
        <v>154</v>
      </c>
      <c r="F44" s="70"/>
      <c r="G44" s="177"/>
      <c r="H44" s="74" t="s">
        <v>154</v>
      </c>
      <c r="I44" s="68" t="s">
        <v>154</v>
      </c>
      <c r="J44" s="70"/>
      <c r="K44" s="71"/>
      <c r="L44" s="68" t="s">
        <v>154</v>
      </c>
      <c r="M44" s="68" t="s">
        <v>154</v>
      </c>
      <c r="N44" s="70"/>
      <c r="O44" s="177"/>
      <c r="P44" s="74">
        <v>6</v>
      </c>
      <c r="Q44" s="68">
        <v>6</v>
      </c>
      <c r="R44" s="70">
        <v>2</v>
      </c>
      <c r="S44" s="177" t="s">
        <v>191</v>
      </c>
      <c r="T44" s="74"/>
      <c r="U44" s="68"/>
      <c r="V44" s="70"/>
      <c r="W44" s="71"/>
      <c r="X44" s="68" t="s">
        <v>154</v>
      </c>
      <c r="Y44" s="68" t="s">
        <v>154</v>
      </c>
      <c r="Z44" s="70"/>
      <c r="AA44" s="177"/>
      <c r="AB44" s="74">
        <f t="shared" si="3"/>
        <v>6</v>
      </c>
      <c r="AC44" s="68">
        <f t="shared" si="4"/>
        <v>6</v>
      </c>
      <c r="AD44" s="74">
        <f t="shared" si="5"/>
        <v>2</v>
      </c>
      <c r="AE44" s="75">
        <f t="shared" si="6"/>
        <v>12</v>
      </c>
      <c r="AF44" s="475" t="s">
        <v>610</v>
      </c>
      <c r="AG44" s="792" t="s">
        <v>837</v>
      </c>
    </row>
    <row r="45" spans="1:33" ht="15.75" x14ac:dyDescent="0.25">
      <c r="A45" s="39" t="s">
        <v>497</v>
      </c>
      <c r="B45" s="30" t="s">
        <v>117</v>
      </c>
      <c r="C45" s="33" t="s">
        <v>498</v>
      </c>
      <c r="D45" s="68" t="s">
        <v>154</v>
      </c>
      <c r="E45" s="68" t="s">
        <v>154</v>
      </c>
      <c r="F45" s="70"/>
      <c r="G45" s="177"/>
      <c r="H45" s="74">
        <v>6</v>
      </c>
      <c r="I45" s="68">
        <v>6</v>
      </c>
      <c r="J45" s="70">
        <v>2</v>
      </c>
      <c r="K45" s="71" t="s">
        <v>191</v>
      </c>
      <c r="L45" s="68" t="s">
        <v>154</v>
      </c>
      <c r="M45" s="68" t="s">
        <v>154</v>
      </c>
      <c r="N45" s="70"/>
      <c r="O45" s="177"/>
      <c r="P45" s="74" t="s">
        <v>154</v>
      </c>
      <c r="Q45" s="68" t="s">
        <v>154</v>
      </c>
      <c r="R45" s="70"/>
      <c r="S45" s="177"/>
      <c r="T45" s="74" t="s">
        <v>154</v>
      </c>
      <c r="U45" s="68" t="s">
        <v>154</v>
      </c>
      <c r="V45" s="70"/>
      <c r="W45" s="71"/>
      <c r="X45" s="68" t="s">
        <v>154</v>
      </c>
      <c r="Y45" s="68" t="s">
        <v>154</v>
      </c>
      <c r="Z45" s="70"/>
      <c r="AA45" s="177"/>
      <c r="AB45" s="74">
        <f t="shared" si="3"/>
        <v>6</v>
      </c>
      <c r="AC45" s="68">
        <f t="shared" si="4"/>
        <v>6</v>
      </c>
      <c r="AD45" s="74">
        <f t="shared" si="5"/>
        <v>2</v>
      </c>
      <c r="AE45" s="75">
        <f t="shared" si="6"/>
        <v>12</v>
      </c>
      <c r="AF45" s="475" t="s">
        <v>610</v>
      </c>
      <c r="AG45" s="792" t="s">
        <v>615</v>
      </c>
    </row>
    <row r="46" spans="1:33" ht="15.75" x14ac:dyDescent="0.25">
      <c r="A46" s="538" t="s">
        <v>499</v>
      </c>
      <c r="B46" s="30" t="s">
        <v>117</v>
      </c>
      <c r="C46" s="576" t="s">
        <v>500</v>
      </c>
      <c r="D46" s="68" t="s">
        <v>154</v>
      </c>
      <c r="E46" s="68" t="s">
        <v>154</v>
      </c>
      <c r="F46" s="70"/>
      <c r="G46" s="177"/>
      <c r="H46" s="74" t="s">
        <v>154</v>
      </c>
      <c r="I46" s="68" t="s">
        <v>154</v>
      </c>
      <c r="J46" s="70"/>
      <c r="K46" s="71"/>
      <c r="L46" s="68">
        <v>6</v>
      </c>
      <c r="M46" s="68">
        <v>6</v>
      </c>
      <c r="N46" s="366">
        <v>2</v>
      </c>
      <c r="O46" s="177" t="s">
        <v>191</v>
      </c>
      <c r="P46" s="74" t="s">
        <v>154</v>
      </c>
      <c r="Q46" s="68" t="s">
        <v>154</v>
      </c>
      <c r="R46" s="70"/>
      <c r="S46" s="177"/>
      <c r="T46" s="74" t="s">
        <v>154</v>
      </c>
      <c r="U46" s="68" t="s">
        <v>154</v>
      </c>
      <c r="V46" s="70"/>
      <c r="W46" s="71"/>
      <c r="X46" s="68" t="s">
        <v>154</v>
      </c>
      <c r="Y46" s="68" t="s">
        <v>154</v>
      </c>
      <c r="Z46" s="70"/>
      <c r="AA46" s="177"/>
      <c r="AB46" s="74">
        <f t="shared" si="3"/>
        <v>6</v>
      </c>
      <c r="AC46" s="68">
        <f t="shared" si="4"/>
        <v>6</v>
      </c>
      <c r="AD46" s="74">
        <f t="shared" si="5"/>
        <v>2</v>
      </c>
      <c r="AE46" s="75">
        <f t="shared" si="6"/>
        <v>12</v>
      </c>
      <c r="AF46" s="475" t="s">
        <v>610</v>
      </c>
      <c r="AG46" s="792" t="s">
        <v>615</v>
      </c>
    </row>
    <row r="47" spans="1:33" ht="15.75" x14ac:dyDescent="0.25">
      <c r="A47" s="32" t="s">
        <v>501</v>
      </c>
      <c r="B47" s="30" t="s">
        <v>117</v>
      </c>
      <c r="C47" s="33" t="s">
        <v>502</v>
      </c>
      <c r="D47" s="68" t="s">
        <v>154</v>
      </c>
      <c r="E47" s="68" t="s">
        <v>154</v>
      </c>
      <c r="F47" s="70"/>
      <c r="G47" s="177"/>
      <c r="H47" s="74" t="s">
        <v>154</v>
      </c>
      <c r="I47" s="68" t="s">
        <v>154</v>
      </c>
      <c r="J47" s="70"/>
      <c r="K47" s="71"/>
      <c r="L47" s="68" t="s">
        <v>154</v>
      </c>
      <c r="M47" s="68" t="s">
        <v>154</v>
      </c>
      <c r="N47" s="70"/>
      <c r="O47" s="177"/>
      <c r="P47" s="74">
        <v>6</v>
      </c>
      <c r="Q47" s="68"/>
      <c r="R47" s="70">
        <v>1</v>
      </c>
      <c r="S47" s="177" t="s">
        <v>191</v>
      </c>
      <c r="T47" s="74"/>
      <c r="U47" s="68" t="s">
        <v>154</v>
      </c>
      <c r="V47" s="70"/>
      <c r="W47" s="71"/>
      <c r="X47" s="68" t="s">
        <v>154</v>
      </c>
      <c r="Y47" s="68" t="s">
        <v>154</v>
      </c>
      <c r="Z47" s="70"/>
      <c r="AA47" s="177"/>
      <c r="AB47" s="74">
        <f t="shared" si="3"/>
        <v>6</v>
      </c>
      <c r="AC47" s="68">
        <f t="shared" si="4"/>
        <v>0</v>
      </c>
      <c r="AD47" s="74">
        <f t="shared" si="5"/>
        <v>1</v>
      </c>
      <c r="AE47" s="75">
        <f t="shared" si="6"/>
        <v>6</v>
      </c>
      <c r="AF47" s="475" t="s">
        <v>610</v>
      </c>
      <c r="AG47" s="792" t="s">
        <v>615</v>
      </c>
    </row>
    <row r="48" spans="1:33" ht="15.75" x14ac:dyDescent="0.25">
      <c r="A48" s="32" t="s">
        <v>503</v>
      </c>
      <c r="B48" s="30" t="s">
        <v>117</v>
      </c>
      <c r="C48" s="33" t="s">
        <v>504</v>
      </c>
      <c r="D48" s="68" t="s">
        <v>154</v>
      </c>
      <c r="E48" s="68" t="s">
        <v>154</v>
      </c>
      <c r="F48" s="70"/>
      <c r="G48" s="177"/>
      <c r="H48" s="74" t="s">
        <v>154</v>
      </c>
      <c r="I48" s="68" t="s">
        <v>154</v>
      </c>
      <c r="J48" s="70"/>
      <c r="K48" s="71"/>
      <c r="L48" s="68" t="s">
        <v>154</v>
      </c>
      <c r="M48" s="68" t="s">
        <v>154</v>
      </c>
      <c r="N48" s="70"/>
      <c r="O48" s="177"/>
      <c r="P48" s="74" t="s">
        <v>154</v>
      </c>
      <c r="Q48" s="68" t="s">
        <v>154</v>
      </c>
      <c r="R48" s="70"/>
      <c r="S48" s="177"/>
      <c r="T48" s="74">
        <v>6</v>
      </c>
      <c r="U48" s="68">
        <v>10</v>
      </c>
      <c r="V48" s="70">
        <v>3</v>
      </c>
      <c r="W48" s="71" t="s">
        <v>191</v>
      </c>
      <c r="X48" s="68" t="s">
        <v>154</v>
      </c>
      <c r="Y48" s="68" t="s">
        <v>154</v>
      </c>
      <c r="Z48" s="70"/>
      <c r="AA48" s="177"/>
      <c r="AB48" s="74">
        <f t="shared" si="3"/>
        <v>6</v>
      </c>
      <c r="AC48" s="68">
        <f t="shared" si="4"/>
        <v>10</v>
      </c>
      <c r="AD48" s="74">
        <f t="shared" si="5"/>
        <v>3</v>
      </c>
      <c r="AE48" s="75">
        <f t="shared" si="6"/>
        <v>16</v>
      </c>
      <c r="AF48" s="475" t="s">
        <v>610</v>
      </c>
      <c r="AG48" s="792" t="s">
        <v>615</v>
      </c>
    </row>
    <row r="49" spans="1:33" ht="15.75" x14ac:dyDescent="0.25">
      <c r="A49" s="32" t="s">
        <v>505</v>
      </c>
      <c r="B49" s="30" t="s">
        <v>117</v>
      </c>
      <c r="C49" s="33" t="s">
        <v>506</v>
      </c>
      <c r="D49" s="68" t="s">
        <v>154</v>
      </c>
      <c r="E49" s="68" t="s">
        <v>154</v>
      </c>
      <c r="F49" s="70"/>
      <c r="G49" s="177"/>
      <c r="H49" s="74" t="s">
        <v>154</v>
      </c>
      <c r="I49" s="68" t="s">
        <v>154</v>
      </c>
      <c r="J49" s="70"/>
      <c r="K49" s="71"/>
      <c r="L49" s="68" t="s">
        <v>154</v>
      </c>
      <c r="M49" s="68" t="s">
        <v>154</v>
      </c>
      <c r="N49" s="70"/>
      <c r="O49" s="177"/>
      <c r="P49" s="74" t="s">
        <v>154</v>
      </c>
      <c r="Q49" s="68" t="s">
        <v>154</v>
      </c>
      <c r="R49" s="70"/>
      <c r="S49" s="177"/>
      <c r="T49" s="74" t="s">
        <v>154</v>
      </c>
      <c r="U49" s="68" t="s">
        <v>154</v>
      </c>
      <c r="V49" s="70"/>
      <c r="W49" s="71"/>
      <c r="X49" s="68">
        <v>8</v>
      </c>
      <c r="Y49" s="68">
        <v>4</v>
      </c>
      <c r="Z49" s="70">
        <v>2</v>
      </c>
      <c r="AA49" s="177" t="s">
        <v>192</v>
      </c>
      <c r="AB49" s="74">
        <f t="shared" si="3"/>
        <v>8</v>
      </c>
      <c r="AC49" s="68">
        <f t="shared" si="4"/>
        <v>4</v>
      </c>
      <c r="AD49" s="74">
        <f t="shared" si="5"/>
        <v>2</v>
      </c>
      <c r="AE49" s="75">
        <f t="shared" si="6"/>
        <v>12</v>
      </c>
      <c r="AF49" s="475" t="s">
        <v>610</v>
      </c>
      <c r="AG49" s="792" t="s">
        <v>615</v>
      </c>
    </row>
    <row r="50" spans="1:33" ht="15.75" x14ac:dyDescent="0.25">
      <c r="A50" s="32" t="s">
        <v>507</v>
      </c>
      <c r="B50" s="30" t="s">
        <v>117</v>
      </c>
      <c r="C50" s="33" t="s">
        <v>508</v>
      </c>
      <c r="D50" s="68" t="s">
        <v>154</v>
      </c>
      <c r="E50" s="68" t="s">
        <v>154</v>
      </c>
      <c r="F50" s="70"/>
      <c r="G50" s="177"/>
      <c r="H50" s="74">
        <v>10</v>
      </c>
      <c r="I50" s="68">
        <v>6</v>
      </c>
      <c r="J50" s="70">
        <v>4</v>
      </c>
      <c r="K50" s="71" t="s">
        <v>509</v>
      </c>
      <c r="L50" s="68" t="s">
        <v>154</v>
      </c>
      <c r="M50" s="68" t="s">
        <v>154</v>
      </c>
      <c r="N50" s="70"/>
      <c r="O50" s="177"/>
      <c r="P50" s="74" t="s">
        <v>154</v>
      </c>
      <c r="Q50" s="68" t="s">
        <v>154</v>
      </c>
      <c r="R50" s="70"/>
      <c r="S50" s="177"/>
      <c r="T50" s="74" t="s">
        <v>154</v>
      </c>
      <c r="U50" s="68" t="s">
        <v>154</v>
      </c>
      <c r="V50" s="70"/>
      <c r="W50" s="71"/>
      <c r="X50" s="68" t="s">
        <v>154</v>
      </c>
      <c r="Y50" s="68" t="s">
        <v>154</v>
      </c>
      <c r="Z50" s="70"/>
      <c r="AA50" s="177"/>
      <c r="AB50" s="74">
        <f t="shared" si="3"/>
        <v>10</v>
      </c>
      <c r="AC50" s="68">
        <f t="shared" si="4"/>
        <v>6</v>
      </c>
      <c r="AD50" s="74">
        <f t="shared" si="5"/>
        <v>4</v>
      </c>
      <c r="AE50" s="75">
        <f t="shared" si="6"/>
        <v>16</v>
      </c>
      <c r="AF50" s="475" t="s">
        <v>610</v>
      </c>
      <c r="AG50" s="475" t="s">
        <v>611</v>
      </c>
    </row>
    <row r="51" spans="1:33" ht="15.75" x14ac:dyDescent="0.25">
      <c r="A51" s="32" t="s">
        <v>510</v>
      </c>
      <c r="B51" s="30" t="s">
        <v>117</v>
      </c>
      <c r="C51" s="33" t="s">
        <v>511</v>
      </c>
      <c r="D51" s="68" t="s">
        <v>154</v>
      </c>
      <c r="E51" s="68" t="s">
        <v>154</v>
      </c>
      <c r="F51" s="70"/>
      <c r="G51" s="177"/>
      <c r="H51" s="74" t="s">
        <v>154</v>
      </c>
      <c r="I51" s="68" t="s">
        <v>154</v>
      </c>
      <c r="J51" s="70"/>
      <c r="K51" s="71"/>
      <c r="L51" s="68">
        <v>8</v>
      </c>
      <c r="M51" s="68">
        <v>6</v>
      </c>
      <c r="N51" s="70">
        <v>3</v>
      </c>
      <c r="O51" s="177" t="s">
        <v>193</v>
      </c>
      <c r="P51" s="74" t="s">
        <v>154</v>
      </c>
      <c r="Q51" s="68" t="s">
        <v>154</v>
      </c>
      <c r="R51" s="70"/>
      <c r="S51" s="177"/>
      <c r="T51" s="74" t="s">
        <v>154</v>
      </c>
      <c r="U51" s="68" t="s">
        <v>154</v>
      </c>
      <c r="V51" s="70"/>
      <c r="W51" s="71"/>
      <c r="X51" s="68" t="s">
        <v>154</v>
      </c>
      <c r="Y51" s="68" t="s">
        <v>154</v>
      </c>
      <c r="Z51" s="70"/>
      <c r="AA51" s="177"/>
      <c r="AB51" s="74">
        <f t="shared" si="3"/>
        <v>8</v>
      </c>
      <c r="AC51" s="68">
        <f t="shared" si="4"/>
        <v>6</v>
      </c>
      <c r="AD51" s="74">
        <f t="shared" si="5"/>
        <v>3</v>
      </c>
      <c r="AE51" s="75">
        <f t="shared" si="6"/>
        <v>14</v>
      </c>
      <c r="AF51" s="475" t="s">
        <v>610</v>
      </c>
      <c r="AG51" s="475" t="s">
        <v>611</v>
      </c>
    </row>
    <row r="52" spans="1:33" ht="15.75" x14ac:dyDescent="0.25">
      <c r="A52" s="32" t="s">
        <v>512</v>
      </c>
      <c r="B52" s="30" t="s">
        <v>117</v>
      </c>
      <c r="C52" s="33" t="s">
        <v>513</v>
      </c>
      <c r="D52" s="68" t="s">
        <v>154</v>
      </c>
      <c r="E52" s="68" t="s">
        <v>154</v>
      </c>
      <c r="F52" s="70"/>
      <c r="G52" s="177"/>
      <c r="H52" s="74" t="s">
        <v>154</v>
      </c>
      <c r="I52" s="68" t="s">
        <v>154</v>
      </c>
      <c r="J52" s="70"/>
      <c r="K52" s="71"/>
      <c r="L52" s="68" t="s">
        <v>154</v>
      </c>
      <c r="M52" s="68" t="s">
        <v>154</v>
      </c>
      <c r="N52" s="70"/>
      <c r="O52" s="177"/>
      <c r="P52" s="74">
        <v>8</v>
      </c>
      <c r="Q52" s="68">
        <v>4</v>
      </c>
      <c r="R52" s="70">
        <v>2</v>
      </c>
      <c r="S52" s="177" t="s">
        <v>509</v>
      </c>
      <c r="T52" s="74" t="s">
        <v>154</v>
      </c>
      <c r="U52" s="68" t="s">
        <v>154</v>
      </c>
      <c r="V52" s="70"/>
      <c r="W52" s="71"/>
      <c r="X52" s="68" t="s">
        <v>154</v>
      </c>
      <c r="Y52" s="68" t="s">
        <v>154</v>
      </c>
      <c r="Z52" s="70"/>
      <c r="AA52" s="177"/>
      <c r="AB52" s="74">
        <f t="shared" si="3"/>
        <v>8</v>
      </c>
      <c r="AC52" s="68">
        <f t="shared" si="4"/>
        <v>4</v>
      </c>
      <c r="AD52" s="74">
        <f t="shared" si="5"/>
        <v>2</v>
      </c>
      <c r="AE52" s="75">
        <f t="shared" si="6"/>
        <v>12</v>
      </c>
      <c r="AF52" s="475" t="s">
        <v>610</v>
      </c>
      <c r="AG52" s="475" t="s">
        <v>611</v>
      </c>
    </row>
    <row r="53" spans="1:33" ht="15.75" x14ac:dyDescent="0.25">
      <c r="A53" s="32" t="s">
        <v>514</v>
      </c>
      <c r="B53" s="30" t="s">
        <v>117</v>
      </c>
      <c r="C53" s="33" t="s">
        <v>515</v>
      </c>
      <c r="D53" s="68" t="s">
        <v>154</v>
      </c>
      <c r="E53" s="68" t="s">
        <v>154</v>
      </c>
      <c r="F53" s="70"/>
      <c r="G53" s="177"/>
      <c r="H53" s="74" t="s">
        <v>154</v>
      </c>
      <c r="I53" s="68" t="s">
        <v>154</v>
      </c>
      <c r="J53" s="70"/>
      <c r="K53" s="71"/>
      <c r="L53" s="68" t="s">
        <v>154</v>
      </c>
      <c r="M53" s="68" t="s">
        <v>154</v>
      </c>
      <c r="N53" s="70"/>
      <c r="O53" s="177"/>
      <c r="P53" s="74" t="s">
        <v>154</v>
      </c>
      <c r="Q53" s="68" t="s">
        <v>154</v>
      </c>
      <c r="R53" s="70"/>
      <c r="S53" s="177"/>
      <c r="T53" s="74">
        <v>6</v>
      </c>
      <c r="U53" s="68">
        <v>8</v>
      </c>
      <c r="V53" s="70">
        <v>3</v>
      </c>
      <c r="W53" s="71" t="s">
        <v>213</v>
      </c>
      <c r="X53" s="68" t="s">
        <v>154</v>
      </c>
      <c r="Y53" s="68" t="s">
        <v>154</v>
      </c>
      <c r="Z53" s="70"/>
      <c r="AA53" s="177"/>
      <c r="AB53" s="74">
        <f t="shared" si="3"/>
        <v>6</v>
      </c>
      <c r="AC53" s="68">
        <f t="shared" si="4"/>
        <v>8</v>
      </c>
      <c r="AD53" s="74">
        <f t="shared" si="5"/>
        <v>3</v>
      </c>
      <c r="AE53" s="75">
        <f t="shared" si="6"/>
        <v>14</v>
      </c>
      <c r="AF53" s="475" t="s">
        <v>610</v>
      </c>
      <c r="AG53" s="475" t="s">
        <v>611</v>
      </c>
    </row>
    <row r="54" spans="1:33" ht="15.75" x14ac:dyDescent="0.25">
      <c r="A54" s="32" t="s">
        <v>516</v>
      </c>
      <c r="B54" s="30" t="s">
        <v>117</v>
      </c>
      <c r="C54" s="33" t="s">
        <v>517</v>
      </c>
      <c r="D54" s="68">
        <v>4</v>
      </c>
      <c r="E54" s="68">
        <v>4</v>
      </c>
      <c r="F54" s="70">
        <v>3</v>
      </c>
      <c r="G54" s="177" t="s">
        <v>1</v>
      </c>
      <c r="H54" s="74" t="s">
        <v>154</v>
      </c>
      <c r="I54" s="68" t="s">
        <v>154</v>
      </c>
      <c r="J54" s="70"/>
      <c r="K54" s="71"/>
      <c r="L54" s="68" t="s">
        <v>154</v>
      </c>
      <c r="M54" s="68" t="s">
        <v>154</v>
      </c>
      <c r="N54" s="70"/>
      <c r="O54" s="177"/>
      <c r="P54" s="74" t="s">
        <v>154</v>
      </c>
      <c r="Q54" s="68" t="s">
        <v>154</v>
      </c>
      <c r="R54" s="70"/>
      <c r="S54" s="177"/>
      <c r="T54" s="74" t="s">
        <v>154</v>
      </c>
      <c r="U54" s="68" t="s">
        <v>154</v>
      </c>
      <c r="V54" s="70"/>
      <c r="W54" s="71"/>
      <c r="X54" s="68" t="s">
        <v>154</v>
      </c>
      <c r="Y54" s="68" t="s">
        <v>154</v>
      </c>
      <c r="Z54" s="70"/>
      <c r="AA54" s="177"/>
      <c r="AB54" s="74">
        <f t="shared" si="3"/>
        <v>4</v>
      </c>
      <c r="AC54" s="68">
        <f t="shared" si="4"/>
        <v>4</v>
      </c>
      <c r="AD54" s="74">
        <f t="shared" si="5"/>
        <v>3</v>
      </c>
      <c r="AE54" s="75">
        <f t="shared" si="6"/>
        <v>8</v>
      </c>
      <c r="AF54" s="475" t="s">
        <v>610</v>
      </c>
      <c r="AG54" s="475" t="s">
        <v>614</v>
      </c>
    </row>
    <row r="55" spans="1:33" ht="15.75" x14ac:dyDescent="0.25">
      <c r="A55" s="32" t="s">
        <v>518</v>
      </c>
      <c r="B55" s="30" t="s">
        <v>117</v>
      </c>
      <c r="C55" s="33" t="s">
        <v>519</v>
      </c>
      <c r="D55" s="68" t="s">
        <v>154</v>
      </c>
      <c r="E55" s="68" t="s">
        <v>154</v>
      </c>
      <c r="F55" s="70"/>
      <c r="G55" s="177"/>
      <c r="H55" s="74" t="s">
        <v>154</v>
      </c>
      <c r="I55" s="68">
        <v>4</v>
      </c>
      <c r="J55" s="70">
        <v>2</v>
      </c>
      <c r="K55" s="71" t="s">
        <v>155</v>
      </c>
      <c r="L55" s="68" t="s">
        <v>154</v>
      </c>
      <c r="M55" s="68" t="s">
        <v>154</v>
      </c>
      <c r="N55" s="70"/>
      <c r="O55" s="177"/>
      <c r="P55" s="74" t="s">
        <v>154</v>
      </c>
      <c r="Q55" s="68" t="s">
        <v>154</v>
      </c>
      <c r="R55" s="70"/>
      <c r="S55" s="177"/>
      <c r="T55" s="74" t="s">
        <v>154</v>
      </c>
      <c r="U55" s="68" t="s">
        <v>154</v>
      </c>
      <c r="V55" s="70"/>
      <c r="W55" s="71"/>
      <c r="X55" s="68" t="s">
        <v>154</v>
      </c>
      <c r="Y55" s="68" t="s">
        <v>154</v>
      </c>
      <c r="Z55" s="70"/>
      <c r="AA55" s="177"/>
      <c r="AB55" s="74">
        <f t="shared" si="3"/>
        <v>0</v>
      </c>
      <c r="AC55" s="68">
        <f t="shared" si="4"/>
        <v>4</v>
      </c>
      <c r="AD55" s="74">
        <f t="shared" si="5"/>
        <v>2</v>
      </c>
      <c r="AE55" s="75">
        <f t="shared" si="6"/>
        <v>4</v>
      </c>
      <c r="AF55" s="475" t="s">
        <v>610</v>
      </c>
      <c r="AG55" s="475" t="s">
        <v>615</v>
      </c>
    </row>
    <row r="56" spans="1:33" ht="15.75" x14ac:dyDescent="0.25">
      <c r="A56" s="32" t="s">
        <v>520</v>
      </c>
      <c r="B56" s="30" t="s">
        <v>117</v>
      </c>
      <c r="C56" s="33" t="s">
        <v>521</v>
      </c>
      <c r="D56" s="68">
        <v>8</v>
      </c>
      <c r="E56" s="68" t="s">
        <v>154</v>
      </c>
      <c r="F56" s="70">
        <v>3</v>
      </c>
      <c r="G56" s="177" t="s">
        <v>155</v>
      </c>
      <c r="H56" s="74" t="s">
        <v>154</v>
      </c>
      <c r="I56" s="68" t="s">
        <v>154</v>
      </c>
      <c r="J56" s="70"/>
      <c r="K56" s="71"/>
      <c r="L56" s="68" t="s">
        <v>154</v>
      </c>
      <c r="M56" s="68" t="s">
        <v>154</v>
      </c>
      <c r="N56" s="70"/>
      <c r="O56" s="177"/>
      <c r="P56" s="74" t="s">
        <v>154</v>
      </c>
      <c r="Q56" s="68" t="s">
        <v>154</v>
      </c>
      <c r="R56" s="70"/>
      <c r="S56" s="177"/>
      <c r="T56" s="74" t="s">
        <v>154</v>
      </c>
      <c r="U56" s="68" t="s">
        <v>154</v>
      </c>
      <c r="V56" s="70"/>
      <c r="W56" s="71"/>
      <c r="X56" s="68" t="s">
        <v>154</v>
      </c>
      <c r="Y56" s="68" t="s">
        <v>154</v>
      </c>
      <c r="Z56" s="70"/>
      <c r="AA56" s="177"/>
      <c r="AB56" s="74">
        <f t="shared" si="3"/>
        <v>8</v>
      </c>
      <c r="AC56" s="68">
        <f t="shared" si="4"/>
        <v>0</v>
      </c>
      <c r="AD56" s="74">
        <f t="shared" si="5"/>
        <v>3</v>
      </c>
      <c r="AE56" s="75">
        <f t="shared" si="6"/>
        <v>8</v>
      </c>
      <c r="AF56" s="475" t="s">
        <v>610</v>
      </c>
      <c r="AG56" s="475" t="s">
        <v>613</v>
      </c>
    </row>
    <row r="57" spans="1:33" ht="15.75" x14ac:dyDescent="0.25">
      <c r="A57" s="32" t="s">
        <v>522</v>
      </c>
      <c r="B57" s="30" t="s">
        <v>117</v>
      </c>
      <c r="C57" s="33" t="s">
        <v>523</v>
      </c>
      <c r="D57" s="68" t="s">
        <v>154</v>
      </c>
      <c r="E57" s="68" t="s">
        <v>154</v>
      </c>
      <c r="F57" s="70"/>
      <c r="G57" s="177"/>
      <c r="H57" s="74" t="s">
        <v>154</v>
      </c>
      <c r="I57" s="68" t="s">
        <v>154</v>
      </c>
      <c r="J57" s="70"/>
      <c r="K57" s="71"/>
      <c r="L57" s="68" t="s">
        <v>154</v>
      </c>
      <c r="M57" s="68" t="s">
        <v>154</v>
      </c>
      <c r="N57" s="70"/>
      <c r="O57" s="177"/>
      <c r="P57" s="74" t="s">
        <v>154</v>
      </c>
      <c r="Q57" s="68" t="s">
        <v>154</v>
      </c>
      <c r="R57" s="70"/>
      <c r="S57" s="177"/>
      <c r="T57" s="74" t="s">
        <v>154</v>
      </c>
      <c r="U57" s="68" t="s">
        <v>154</v>
      </c>
      <c r="V57" s="70"/>
      <c r="W57" s="71"/>
      <c r="X57" s="68" t="s">
        <v>154</v>
      </c>
      <c r="Y57" s="68">
        <v>8</v>
      </c>
      <c r="Z57" s="70">
        <v>2</v>
      </c>
      <c r="AA57" s="177" t="s">
        <v>155</v>
      </c>
      <c r="AB57" s="74">
        <f t="shared" si="3"/>
        <v>0</v>
      </c>
      <c r="AC57" s="68">
        <f t="shared" si="4"/>
        <v>8</v>
      </c>
      <c r="AD57" s="74">
        <f t="shared" si="5"/>
        <v>2</v>
      </c>
      <c r="AE57" s="75">
        <f t="shared" si="6"/>
        <v>8</v>
      </c>
      <c r="AF57" s="475" t="s">
        <v>610</v>
      </c>
      <c r="AG57" s="475" t="s">
        <v>613</v>
      </c>
    </row>
    <row r="58" spans="1:33" s="580" customFormat="1" ht="15.75" x14ac:dyDescent="0.25">
      <c r="A58" s="32" t="s">
        <v>524</v>
      </c>
      <c r="B58" s="30" t="s">
        <v>117</v>
      </c>
      <c r="C58" s="33" t="s">
        <v>525</v>
      </c>
      <c r="D58" s="68" t="s">
        <v>154</v>
      </c>
      <c r="E58" s="68" t="s">
        <v>154</v>
      </c>
      <c r="F58" s="70"/>
      <c r="G58" s="177"/>
      <c r="H58" s="74" t="s">
        <v>154</v>
      </c>
      <c r="I58" s="68" t="s">
        <v>154</v>
      </c>
      <c r="J58" s="70"/>
      <c r="K58" s="71"/>
      <c r="L58" s="68"/>
      <c r="M58" s="68">
        <v>8</v>
      </c>
      <c r="N58" s="70">
        <v>2</v>
      </c>
      <c r="O58" s="177" t="s">
        <v>157</v>
      </c>
      <c r="P58" s="74" t="s">
        <v>154</v>
      </c>
      <c r="Q58" s="68" t="s">
        <v>154</v>
      </c>
      <c r="R58" s="70"/>
      <c r="S58" s="177"/>
      <c r="T58" s="74"/>
      <c r="U58" s="68"/>
      <c r="V58" s="70"/>
      <c r="W58" s="71"/>
      <c r="X58" s="68" t="s">
        <v>154</v>
      </c>
      <c r="Y58" s="68" t="s">
        <v>154</v>
      </c>
      <c r="Z58" s="70"/>
      <c r="AA58" s="177"/>
      <c r="AB58" s="74">
        <f t="shared" si="3"/>
        <v>0</v>
      </c>
      <c r="AC58" s="68">
        <f t="shared" si="4"/>
        <v>8</v>
      </c>
      <c r="AD58" s="74">
        <f t="shared" si="5"/>
        <v>2</v>
      </c>
      <c r="AE58" s="75">
        <f t="shared" si="6"/>
        <v>8</v>
      </c>
      <c r="AF58" s="475" t="s">
        <v>610</v>
      </c>
      <c r="AG58" s="475" t="s">
        <v>615</v>
      </c>
    </row>
    <row r="59" spans="1:33" ht="15.75" x14ac:dyDescent="0.25">
      <c r="A59" s="32" t="s">
        <v>526</v>
      </c>
      <c r="B59" s="30" t="s">
        <v>117</v>
      </c>
      <c r="C59" s="33" t="s">
        <v>527</v>
      </c>
      <c r="D59" s="68" t="s">
        <v>154</v>
      </c>
      <c r="E59" s="68" t="s">
        <v>154</v>
      </c>
      <c r="F59" s="70"/>
      <c r="G59" s="177"/>
      <c r="H59" s="74" t="s">
        <v>154</v>
      </c>
      <c r="I59" s="68" t="s">
        <v>154</v>
      </c>
      <c r="J59" s="70"/>
      <c r="K59" s="71"/>
      <c r="L59" s="68" t="s">
        <v>154</v>
      </c>
      <c r="M59" s="68" t="s">
        <v>154</v>
      </c>
      <c r="N59" s="70"/>
      <c r="O59" s="177"/>
      <c r="P59" s="74" t="s">
        <v>154</v>
      </c>
      <c r="Q59" s="68" t="s">
        <v>154</v>
      </c>
      <c r="R59" s="70"/>
      <c r="S59" s="177"/>
      <c r="T59" s="74" t="s">
        <v>154</v>
      </c>
      <c r="U59" s="68" t="s">
        <v>154</v>
      </c>
      <c r="V59" s="70"/>
      <c r="W59" s="71"/>
      <c r="X59" s="68" t="s">
        <v>154</v>
      </c>
      <c r="Y59" s="68">
        <v>4</v>
      </c>
      <c r="Z59" s="70">
        <v>1</v>
      </c>
      <c r="AA59" s="177" t="s">
        <v>157</v>
      </c>
      <c r="AB59" s="74">
        <f t="shared" si="3"/>
        <v>0</v>
      </c>
      <c r="AC59" s="68">
        <f t="shared" si="4"/>
        <v>4</v>
      </c>
      <c r="AD59" s="74">
        <f t="shared" si="5"/>
        <v>1</v>
      </c>
      <c r="AE59" s="75">
        <f t="shared" si="6"/>
        <v>4</v>
      </c>
      <c r="AF59" s="475" t="s">
        <v>610</v>
      </c>
      <c r="AG59" s="475" t="s">
        <v>615</v>
      </c>
    </row>
    <row r="60" spans="1:33" ht="15.75" x14ac:dyDescent="0.25">
      <c r="A60" s="32" t="s">
        <v>528</v>
      </c>
      <c r="B60" s="30" t="s">
        <v>117</v>
      </c>
      <c r="C60" s="33" t="s">
        <v>529</v>
      </c>
      <c r="D60" s="68" t="s">
        <v>154</v>
      </c>
      <c r="E60" s="68" t="s">
        <v>154</v>
      </c>
      <c r="F60" s="70"/>
      <c r="G60" s="177"/>
      <c r="H60" s="74">
        <v>4</v>
      </c>
      <c r="I60" s="68" t="s">
        <v>154</v>
      </c>
      <c r="J60" s="70">
        <v>2</v>
      </c>
      <c r="K60" s="71" t="s">
        <v>136</v>
      </c>
      <c r="L60" s="68" t="s">
        <v>154</v>
      </c>
      <c r="M60" s="68" t="s">
        <v>154</v>
      </c>
      <c r="N60" s="70"/>
      <c r="O60" s="177"/>
      <c r="P60" s="74" t="s">
        <v>154</v>
      </c>
      <c r="Q60" s="68" t="s">
        <v>154</v>
      </c>
      <c r="R60" s="70"/>
      <c r="S60" s="177"/>
      <c r="T60" s="74" t="s">
        <v>154</v>
      </c>
      <c r="U60" s="68" t="s">
        <v>154</v>
      </c>
      <c r="V60" s="70"/>
      <c r="W60" s="71"/>
      <c r="X60" s="68" t="s">
        <v>154</v>
      </c>
      <c r="Y60" s="68" t="s">
        <v>154</v>
      </c>
      <c r="Z60" s="70"/>
      <c r="AA60" s="177"/>
      <c r="AB60" s="74">
        <f t="shared" si="3"/>
        <v>4</v>
      </c>
      <c r="AC60" s="68">
        <f t="shared" si="4"/>
        <v>0</v>
      </c>
      <c r="AD60" s="74">
        <f t="shared" si="5"/>
        <v>2</v>
      </c>
      <c r="AE60" s="75">
        <f t="shared" si="6"/>
        <v>4</v>
      </c>
      <c r="AF60" s="475" t="s">
        <v>610</v>
      </c>
      <c r="AG60" s="475" t="s">
        <v>581</v>
      </c>
    </row>
    <row r="61" spans="1:33" ht="15.75" x14ac:dyDescent="0.25">
      <c r="A61" s="32" t="s">
        <v>530</v>
      </c>
      <c r="B61" s="30" t="s">
        <v>117</v>
      </c>
      <c r="C61" s="34" t="s">
        <v>531</v>
      </c>
      <c r="D61" s="74" t="s">
        <v>154</v>
      </c>
      <c r="E61" s="68" t="s">
        <v>154</v>
      </c>
      <c r="F61" s="70"/>
      <c r="G61" s="177"/>
      <c r="H61" s="74" t="s">
        <v>154</v>
      </c>
      <c r="I61" s="68" t="s">
        <v>154</v>
      </c>
      <c r="J61" s="70"/>
      <c r="K61" s="71"/>
      <c r="L61" s="68" t="s">
        <v>154</v>
      </c>
      <c r="M61" s="68" t="s">
        <v>154</v>
      </c>
      <c r="N61" s="70"/>
      <c r="O61" s="177"/>
      <c r="P61" s="74" t="s">
        <v>154</v>
      </c>
      <c r="Q61" s="68" t="s">
        <v>154</v>
      </c>
      <c r="R61" s="70"/>
      <c r="S61" s="177"/>
      <c r="T61" s="74">
        <v>10</v>
      </c>
      <c r="U61" s="68"/>
      <c r="V61" s="70">
        <v>1</v>
      </c>
      <c r="W61" s="71" t="s">
        <v>157</v>
      </c>
      <c r="X61" s="68" t="s">
        <v>154</v>
      </c>
      <c r="Y61" s="68" t="s">
        <v>154</v>
      </c>
      <c r="Z61" s="70"/>
      <c r="AA61" s="177"/>
      <c r="AB61" s="74">
        <f t="shared" si="3"/>
        <v>10</v>
      </c>
      <c r="AC61" s="68">
        <f t="shared" si="4"/>
        <v>0</v>
      </c>
      <c r="AD61" s="74">
        <f t="shared" si="5"/>
        <v>1</v>
      </c>
      <c r="AE61" s="75">
        <f t="shared" si="6"/>
        <v>10</v>
      </c>
      <c r="AF61" s="475" t="s">
        <v>610</v>
      </c>
      <c r="AG61" s="475" t="s">
        <v>581</v>
      </c>
    </row>
    <row r="62" spans="1:33" ht="15.75" x14ac:dyDescent="0.25">
      <c r="A62" s="32" t="s">
        <v>532</v>
      </c>
      <c r="B62" s="465" t="s">
        <v>117</v>
      </c>
      <c r="C62" s="920" t="s">
        <v>533</v>
      </c>
      <c r="D62" s="152" t="s">
        <v>154</v>
      </c>
      <c r="E62" s="121" t="s">
        <v>154</v>
      </c>
      <c r="F62" s="322"/>
      <c r="G62" s="460"/>
      <c r="H62" s="152" t="s">
        <v>154</v>
      </c>
      <c r="I62" s="121" t="s">
        <v>154</v>
      </c>
      <c r="J62" s="322"/>
      <c r="K62" s="367"/>
      <c r="L62" s="121" t="s">
        <v>154</v>
      </c>
      <c r="M62" s="121" t="s">
        <v>154</v>
      </c>
      <c r="N62" s="322"/>
      <c r="O62" s="460"/>
      <c r="P62" s="152" t="s">
        <v>154</v>
      </c>
      <c r="Q62" s="121" t="s">
        <v>154</v>
      </c>
      <c r="R62" s="322"/>
      <c r="S62" s="460"/>
      <c r="T62" s="152" t="s">
        <v>154</v>
      </c>
      <c r="U62" s="121" t="s">
        <v>154</v>
      </c>
      <c r="V62" s="322"/>
      <c r="W62" s="367"/>
      <c r="X62" s="121" t="s">
        <v>154</v>
      </c>
      <c r="Y62" s="121">
        <v>10</v>
      </c>
      <c r="Z62" s="322">
        <v>2</v>
      </c>
      <c r="AA62" s="460" t="s">
        <v>157</v>
      </c>
      <c r="AB62" s="74">
        <f t="shared" si="3"/>
        <v>0</v>
      </c>
      <c r="AC62" s="68">
        <f t="shared" si="4"/>
        <v>10</v>
      </c>
      <c r="AD62" s="74">
        <f t="shared" si="5"/>
        <v>2</v>
      </c>
      <c r="AE62" s="75">
        <f t="shared" si="6"/>
        <v>10</v>
      </c>
      <c r="AF62" s="475" t="s">
        <v>610</v>
      </c>
      <c r="AG62" s="475" t="s">
        <v>581</v>
      </c>
    </row>
    <row r="63" spans="1:33" ht="15.75" x14ac:dyDescent="0.25">
      <c r="A63" s="32" t="s">
        <v>617</v>
      </c>
      <c r="B63" s="30" t="s">
        <v>117</v>
      </c>
      <c r="C63" s="34" t="s">
        <v>534</v>
      </c>
      <c r="D63" s="611">
        <v>4</v>
      </c>
      <c r="E63" s="612"/>
      <c r="F63" s="613">
        <v>2</v>
      </c>
      <c r="G63" s="614" t="s">
        <v>136</v>
      </c>
      <c r="H63" s="615" t="s">
        <v>154</v>
      </c>
      <c r="I63" s="616" t="s">
        <v>154</v>
      </c>
      <c r="J63" s="617"/>
      <c r="K63" s="618"/>
      <c r="L63" s="616" t="s">
        <v>154</v>
      </c>
      <c r="M63" s="616" t="s">
        <v>154</v>
      </c>
      <c r="N63" s="617"/>
      <c r="O63" s="619"/>
      <c r="P63" s="615" t="s">
        <v>154</v>
      </c>
      <c r="Q63" s="616" t="s">
        <v>154</v>
      </c>
      <c r="R63" s="617"/>
      <c r="S63" s="619"/>
      <c r="T63" s="615" t="s">
        <v>154</v>
      </c>
      <c r="U63" s="616" t="s">
        <v>154</v>
      </c>
      <c r="V63" s="617"/>
      <c r="W63" s="618"/>
      <c r="X63" s="612"/>
      <c r="Y63" s="612"/>
      <c r="Z63" s="613"/>
      <c r="AA63" s="614"/>
      <c r="AB63" s="615">
        <f t="shared" si="3"/>
        <v>4</v>
      </c>
      <c r="AC63" s="616">
        <f t="shared" si="4"/>
        <v>0</v>
      </c>
      <c r="AD63" s="615">
        <f t="shared" si="5"/>
        <v>2</v>
      </c>
      <c r="AE63" s="620">
        <f t="shared" si="6"/>
        <v>4</v>
      </c>
      <c r="AF63" s="475" t="s">
        <v>610</v>
      </c>
      <c r="AG63" s="475" t="s">
        <v>614</v>
      </c>
    </row>
    <row r="64" spans="1:33" ht="15.75" x14ac:dyDescent="0.25">
      <c r="A64" s="831" t="s">
        <v>1029</v>
      </c>
      <c r="B64" s="608" t="s">
        <v>117</v>
      </c>
      <c r="C64" s="921" t="s">
        <v>836</v>
      </c>
      <c r="D64" s="621"/>
      <c r="E64" s="621"/>
      <c r="F64" s="622"/>
      <c r="G64" s="623"/>
      <c r="H64" s="785"/>
      <c r="I64" s="621"/>
      <c r="J64" s="622"/>
      <c r="K64" s="623"/>
      <c r="L64" s="785">
        <v>4</v>
      </c>
      <c r="M64" s="621"/>
      <c r="N64" s="622">
        <v>1</v>
      </c>
      <c r="O64" s="623" t="s">
        <v>155</v>
      </c>
      <c r="P64" s="785"/>
      <c r="Q64" s="621"/>
      <c r="R64" s="622"/>
      <c r="S64" s="623"/>
      <c r="T64" s="785"/>
      <c r="U64" s="621"/>
      <c r="V64" s="622"/>
      <c r="W64" s="623"/>
      <c r="X64" s="785"/>
      <c r="Y64" s="621"/>
      <c r="Z64" s="622"/>
      <c r="AA64" s="623"/>
      <c r="AB64" s="581">
        <v>4</v>
      </c>
      <c r="AC64" s="621">
        <v>0</v>
      </c>
      <c r="AD64" s="621">
        <v>1</v>
      </c>
      <c r="AE64" s="624">
        <v>4</v>
      </c>
      <c r="AF64" s="792" t="s">
        <v>610</v>
      </c>
      <c r="AG64" s="706" t="s">
        <v>580</v>
      </c>
    </row>
    <row r="65" spans="1:33" ht="18" thickBot="1" x14ac:dyDescent="0.35">
      <c r="A65" s="764"/>
      <c r="B65" s="770"/>
      <c r="C65" s="470" t="s">
        <v>210</v>
      </c>
      <c r="D65" s="469">
        <f>SUM(D13:D63)</f>
        <v>44</v>
      </c>
      <c r="E65" s="466">
        <f>SUM(E13:E57)</f>
        <v>36</v>
      </c>
      <c r="F65" s="466">
        <f>SUM(F63,F56,F54,F16,F15,F14,F13,F12)</f>
        <v>20</v>
      </c>
      <c r="G65" s="467" t="s">
        <v>19</v>
      </c>
      <c r="H65" s="469">
        <f>SUM(H13:H63)</f>
        <v>46</v>
      </c>
      <c r="I65" s="466">
        <f>SUM(I13:I63)</f>
        <v>38</v>
      </c>
      <c r="J65" s="466">
        <f>SUM(J13:J63)</f>
        <v>22</v>
      </c>
      <c r="K65" s="467" t="s">
        <v>19</v>
      </c>
      <c r="L65" s="466">
        <f>SUM(L13:L63)</f>
        <v>68</v>
      </c>
      <c r="M65" s="466">
        <f>SUM(M13:M63)</f>
        <v>34</v>
      </c>
      <c r="N65" s="466">
        <f>SUM(N64,N58,N51,N46,N43,N36,N29,N22,N20)</f>
        <v>21</v>
      </c>
      <c r="O65" s="467" t="s">
        <v>19</v>
      </c>
      <c r="P65" s="466">
        <f>SUM(P13:P63)</f>
        <v>86</v>
      </c>
      <c r="Q65" s="466">
        <f>SUM(Q13:Q63)</f>
        <v>30</v>
      </c>
      <c r="R65" s="466">
        <f>SUM(R13:R63)</f>
        <v>23</v>
      </c>
      <c r="S65" s="467" t="s">
        <v>19</v>
      </c>
      <c r="T65" s="466">
        <f>SUM(T13:T63)</f>
        <v>52</v>
      </c>
      <c r="U65" s="466">
        <f>SUM(U13:U63)</f>
        <v>26</v>
      </c>
      <c r="V65" s="466">
        <f>SUM(V13:V63)</f>
        <v>16</v>
      </c>
      <c r="W65" s="467" t="s">
        <v>19</v>
      </c>
      <c r="X65" s="466">
        <f>SUM(X13:X63)</f>
        <v>16</v>
      </c>
      <c r="Y65" s="466">
        <f>SUM(Y13:Y63)</f>
        <v>54</v>
      </c>
      <c r="Z65" s="466">
        <f>SUM(Z13:Z63)</f>
        <v>13</v>
      </c>
      <c r="AA65" s="467" t="s">
        <v>19</v>
      </c>
      <c r="AB65" s="469">
        <f>SUM(AB12:AB64)</f>
        <v>316</v>
      </c>
      <c r="AC65" s="466">
        <f>SUM(AC12:AC64)</f>
        <v>242</v>
      </c>
      <c r="AD65" s="468">
        <f>SUM(AD12:AD64)</f>
        <v>115</v>
      </c>
      <c r="AE65" s="626">
        <f>SUM(AE12:AE64)</f>
        <v>558</v>
      </c>
      <c r="AF65" s="627"/>
      <c r="AG65" s="475"/>
    </row>
    <row r="66" spans="1:33" ht="18.75" thickTop="1" thickBot="1" x14ac:dyDescent="0.35">
      <c r="A66" s="768"/>
      <c r="B66" s="769"/>
      <c r="C66" s="164" t="s">
        <v>211</v>
      </c>
      <c r="D66" s="166">
        <f>D10+D65</f>
        <v>60</v>
      </c>
      <c r="E66" s="165">
        <f>E10+E65</f>
        <v>66</v>
      </c>
      <c r="F66" s="165">
        <f>F10+F65</f>
        <v>28</v>
      </c>
      <c r="G66" s="192" t="s">
        <v>19</v>
      </c>
      <c r="H66" s="165">
        <f>H10+H65</f>
        <v>70</v>
      </c>
      <c r="I66" s="165">
        <f>I10+I65</f>
        <v>58</v>
      </c>
      <c r="J66" s="165">
        <f>J10+J65</f>
        <v>30</v>
      </c>
      <c r="K66" s="192" t="s">
        <v>19</v>
      </c>
      <c r="L66" s="165">
        <f>L10+L65</f>
        <v>96</v>
      </c>
      <c r="M66" s="165">
        <f>M10+M65</f>
        <v>50</v>
      </c>
      <c r="N66" s="165">
        <f>N10+N65</f>
        <v>30</v>
      </c>
      <c r="O66" s="192" t="s">
        <v>19</v>
      </c>
      <c r="P66" s="165">
        <f>P10+P65</f>
        <v>98</v>
      </c>
      <c r="Q66" s="165">
        <f>Q10+Q65</f>
        <v>62</v>
      </c>
      <c r="R66" s="165">
        <f>R10+R65</f>
        <v>32</v>
      </c>
      <c r="S66" s="192" t="s">
        <v>19</v>
      </c>
      <c r="T66" s="165">
        <f>T10+T65</f>
        <v>80</v>
      </c>
      <c r="U66" s="165">
        <f>U10+U65</f>
        <v>50</v>
      </c>
      <c r="V66" s="165">
        <f>V10+V65</f>
        <v>31</v>
      </c>
      <c r="W66" s="192" t="s">
        <v>19</v>
      </c>
      <c r="X66" s="165">
        <f>X10+X65</f>
        <v>50</v>
      </c>
      <c r="Y66" s="165">
        <f>Y10+Y65</f>
        <v>68</v>
      </c>
      <c r="Z66" s="165">
        <f>Z10+Z65</f>
        <v>29</v>
      </c>
      <c r="AA66" s="192" t="s">
        <v>19</v>
      </c>
      <c r="AB66" s="647">
        <f>AB10+AB65</f>
        <v>458</v>
      </c>
      <c r="AC66" s="646">
        <f>AC10+AC65</f>
        <v>378</v>
      </c>
      <c r="AD66" s="845">
        <f>AD10+AD65</f>
        <v>180</v>
      </c>
      <c r="AE66" s="650">
        <f>AE10+AE65</f>
        <v>836</v>
      </c>
      <c r="AF66" s="628"/>
      <c r="AG66" s="475"/>
    </row>
    <row r="67" spans="1:33" ht="16.5" x14ac:dyDescent="0.3">
      <c r="A67" s="277"/>
      <c r="B67" s="278"/>
      <c r="C67" s="279" t="s">
        <v>5</v>
      </c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49"/>
      <c r="V67" s="1049"/>
      <c r="W67" s="1049"/>
      <c r="X67" s="1049"/>
      <c r="Y67" s="1049"/>
      <c r="Z67" s="1049"/>
      <c r="AA67" s="1049"/>
      <c r="AB67" s="1049"/>
      <c r="AC67" s="1049"/>
      <c r="AD67" s="1043"/>
      <c r="AE67" s="1049"/>
      <c r="AF67" s="625"/>
      <c r="AG67" s="475"/>
    </row>
    <row r="68" spans="1:33" ht="15.75" x14ac:dyDescent="0.25">
      <c r="A68" s="32" t="s">
        <v>70</v>
      </c>
      <c r="B68" s="30" t="s">
        <v>119</v>
      </c>
      <c r="C68" s="34" t="s">
        <v>71</v>
      </c>
      <c r="D68" s="68"/>
      <c r="E68" s="68">
        <v>12</v>
      </c>
      <c r="F68" s="108" t="s">
        <v>19</v>
      </c>
      <c r="G68" s="109" t="s">
        <v>137</v>
      </c>
      <c r="H68" s="68"/>
      <c r="I68" s="68"/>
      <c r="J68" s="108" t="s">
        <v>19</v>
      </c>
      <c r="K68" s="109"/>
      <c r="L68" s="68"/>
      <c r="M68" s="68"/>
      <c r="N68" s="108" t="s">
        <v>19</v>
      </c>
      <c r="O68" s="109"/>
      <c r="P68" s="68"/>
      <c r="Q68" s="68"/>
      <c r="R68" s="108" t="s">
        <v>19</v>
      </c>
      <c r="S68" s="109"/>
      <c r="T68" s="68"/>
      <c r="U68" s="68"/>
      <c r="V68" s="108" t="s">
        <v>19</v>
      </c>
      <c r="W68" s="109"/>
      <c r="X68" s="68"/>
      <c r="Y68" s="68"/>
      <c r="Z68" s="108" t="s">
        <v>19</v>
      </c>
      <c r="AA68" s="110"/>
      <c r="AB68" s="68">
        <f t="shared" ref="AB68:AC68" si="8">SUM(D68,H68,L68,P68,T68,X68)</f>
        <v>0</v>
      </c>
      <c r="AC68" s="68">
        <f t="shared" si="8"/>
        <v>12</v>
      </c>
      <c r="AD68" s="108" t="s">
        <v>19</v>
      </c>
      <c r="AE68" s="75">
        <f t="shared" ref="AE68" si="9">SUM(AB68,AC68)</f>
        <v>12</v>
      </c>
      <c r="AF68" s="475" t="s">
        <v>682</v>
      </c>
      <c r="AG68" s="475" t="s">
        <v>683</v>
      </c>
    </row>
    <row r="69" spans="1:33" ht="15.75" x14ac:dyDescent="0.25">
      <c r="A69" s="280" t="s">
        <v>535</v>
      </c>
      <c r="B69" s="30" t="s">
        <v>1</v>
      </c>
      <c r="C69" s="281" t="s">
        <v>536</v>
      </c>
      <c r="D69" s="68" t="s">
        <v>154</v>
      </c>
      <c r="E69" s="68" t="s">
        <v>154</v>
      </c>
      <c r="F69" s="108" t="s">
        <v>19</v>
      </c>
      <c r="G69" s="109"/>
      <c r="H69" s="68" t="s">
        <v>154</v>
      </c>
      <c r="I69" s="68" t="s">
        <v>154</v>
      </c>
      <c r="J69" s="108" t="s">
        <v>19</v>
      </c>
      <c r="K69" s="109"/>
      <c r="L69" s="68" t="s">
        <v>154</v>
      </c>
      <c r="M69" s="68" t="s">
        <v>154</v>
      </c>
      <c r="N69" s="108" t="s">
        <v>19</v>
      </c>
      <c r="O69" s="109"/>
      <c r="P69" s="68" t="s">
        <v>154</v>
      </c>
      <c r="Q69" s="68" t="s">
        <v>154</v>
      </c>
      <c r="R69" s="108" t="s">
        <v>19</v>
      </c>
      <c r="S69" s="109"/>
      <c r="T69" s="68" t="s">
        <v>154</v>
      </c>
      <c r="U69" s="68" t="s">
        <v>154</v>
      </c>
      <c r="V69" s="108" t="s">
        <v>19</v>
      </c>
      <c r="W69" s="109" t="s">
        <v>537</v>
      </c>
      <c r="X69" s="68" t="s">
        <v>154</v>
      </c>
      <c r="Y69" s="68" t="s">
        <v>154</v>
      </c>
      <c r="Z69" s="108" t="s">
        <v>19</v>
      </c>
      <c r="AA69" s="110"/>
      <c r="AB69" s="68" t="s">
        <v>154</v>
      </c>
      <c r="AC69" s="68" t="s">
        <v>154</v>
      </c>
      <c r="AD69" s="108" t="s">
        <v>19</v>
      </c>
      <c r="AE69" s="75" t="s">
        <v>154</v>
      </c>
      <c r="AF69" s="475"/>
      <c r="AG69" s="475"/>
    </row>
    <row r="70" spans="1:33" ht="15.75" x14ac:dyDescent="0.25">
      <c r="A70" s="280" t="s">
        <v>538</v>
      </c>
      <c r="B70" s="30" t="s">
        <v>1</v>
      </c>
      <c r="C70" s="281" t="s">
        <v>539</v>
      </c>
      <c r="D70" s="68" t="s">
        <v>154</v>
      </c>
      <c r="E70" s="68" t="s">
        <v>154</v>
      </c>
      <c r="F70" s="108" t="s">
        <v>19</v>
      </c>
      <c r="G70" s="109"/>
      <c r="H70" s="68" t="s">
        <v>154</v>
      </c>
      <c r="I70" s="68" t="s">
        <v>154</v>
      </c>
      <c r="J70" s="108" t="s">
        <v>19</v>
      </c>
      <c r="K70" s="109"/>
      <c r="L70" s="68" t="s">
        <v>154</v>
      </c>
      <c r="M70" s="68" t="s">
        <v>154</v>
      </c>
      <c r="N70" s="108" t="s">
        <v>19</v>
      </c>
      <c r="O70" s="109"/>
      <c r="P70" s="68" t="s">
        <v>154</v>
      </c>
      <c r="Q70" s="68" t="s">
        <v>154</v>
      </c>
      <c r="R70" s="108" t="s">
        <v>19</v>
      </c>
      <c r="S70" s="109"/>
      <c r="T70" s="68" t="s">
        <v>154</v>
      </c>
      <c r="U70" s="68" t="s">
        <v>154</v>
      </c>
      <c r="V70" s="108" t="s">
        <v>19</v>
      </c>
      <c r="W70" s="109"/>
      <c r="X70" s="68" t="s">
        <v>154</v>
      </c>
      <c r="Y70" s="68" t="s">
        <v>154</v>
      </c>
      <c r="Z70" s="108" t="s">
        <v>19</v>
      </c>
      <c r="AA70" s="110" t="s">
        <v>303</v>
      </c>
      <c r="AB70" s="68" t="s">
        <v>154</v>
      </c>
      <c r="AC70" s="68" t="s">
        <v>154</v>
      </c>
      <c r="AD70" s="108" t="s">
        <v>19</v>
      </c>
      <c r="AE70" s="75" t="s">
        <v>154</v>
      </c>
      <c r="AF70" s="475"/>
      <c r="AG70" s="475"/>
    </row>
    <row r="71" spans="1:33" ht="15.75" x14ac:dyDescent="0.25">
      <c r="A71" s="280" t="s">
        <v>540</v>
      </c>
      <c r="B71" s="30" t="s">
        <v>1</v>
      </c>
      <c r="C71" s="281" t="s">
        <v>541</v>
      </c>
      <c r="D71" s="68" t="s">
        <v>154</v>
      </c>
      <c r="E71" s="68" t="s">
        <v>154</v>
      </c>
      <c r="F71" s="108" t="s">
        <v>19</v>
      </c>
      <c r="G71" s="109"/>
      <c r="H71" s="68" t="s">
        <v>154</v>
      </c>
      <c r="I71" s="68" t="s">
        <v>154</v>
      </c>
      <c r="J71" s="108" t="s">
        <v>19</v>
      </c>
      <c r="K71" s="109"/>
      <c r="L71" s="68" t="s">
        <v>154</v>
      </c>
      <c r="M71" s="68" t="s">
        <v>154</v>
      </c>
      <c r="N71" s="108" t="s">
        <v>19</v>
      </c>
      <c r="O71" s="109"/>
      <c r="P71" s="68" t="s">
        <v>154</v>
      </c>
      <c r="Q71" s="68" t="s">
        <v>154</v>
      </c>
      <c r="R71" s="108" t="s">
        <v>19</v>
      </c>
      <c r="S71" s="109"/>
      <c r="T71" s="68" t="s">
        <v>154</v>
      </c>
      <c r="U71" s="68" t="s">
        <v>154</v>
      </c>
      <c r="V71" s="108" t="s">
        <v>19</v>
      </c>
      <c r="W71" s="109"/>
      <c r="X71" s="68" t="s">
        <v>154</v>
      </c>
      <c r="Y71" s="68" t="s">
        <v>154</v>
      </c>
      <c r="Z71" s="108" t="s">
        <v>19</v>
      </c>
      <c r="AA71" s="110" t="s">
        <v>303</v>
      </c>
      <c r="AB71" s="121" t="s">
        <v>154</v>
      </c>
      <c r="AC71" s="121" t="s">
        <v>154</v>
      </c>
      <c r="AD71" s="108" t="s">
        <v>19</v>
      </c>
      <c r="AE71" s="75" t="s">
        <v>154</v>
      </c>
      <c r="AF71" s="475"/>
      <c r="AG71" s="475"/>
    </row>
    <row r="72" spans="1:33" ht="16.5" thickBot="1" x14ac:dyDescent="0.3">
      <c r="A72" s="280" t="s">
        <v>542</v>
      </c>
      <c r="B72" s="30" t="s">
        <v>1</v>
      </c>
      <c r="C72" s="281" t="s">
        <v>543</v>
      </c>
      <c r="D72" s="68" t="s">
        <v>154</v>
      </c>
      <c r="E72" s="68" t="s">
        <v>154</v>
      </c>
      <c r="F72" s="108" t="s">
        <v>19</v>
      </c>
      <c r="G72" s="109"/>
      <c r="H72" s="68" t="s">
        <v>154</v>
      </c>
      <c r="I72" s="68" t="s">
        <v>154</v>
      </c>
      <c r="J72" s="108" t="s">
        <v>19</v>
      </c>
      <c r="K72" s="109"/>
      <c r="L72" s="68" t="s">
        <v>154</v>
      </c>
      <c r="M72" s="68" t="s">
        <v>154</v>
      </c>
      <c r="N72" s="108" t="s">
        <v>19</v>
      </c>
      <c r="O72" s="109"/>
      <c r="P72" s="68" t="s">
        <v>154</v>
      </c>
      <c r="Q72" s="68" t="s">
        <v>154</v>
      </c>
      <c r="R72" s="108" t="s">
        <v>19</v>
      </c>
      <c r="S72" s="109"/>
      <c r="T72" s="68" t="s">
        <v>154</v>
      </c>
      <c r="U72" s="68" t="s">
        <v>154</v>
      </c>
      <c r="V72" s="108" t="s">
        <v>19</v>
      </c>
      <c r="W72" s="109"/>
      <c r="X72" s="68" t="s">
        <v>154</v>
      </c>
      <c r="Y72" s="68" t="s">
        <v>154</v>
      </c>
      <c r="Z72" s="108" t="s">
        <v>19</v>
      </c>
      <c r="AA72" s="110" t="s">
        <v>303</v>
      </c>
      <c r="AB72" s="121" t="s">
        <v>154</v>
      </c>
      <c r="AC72" s="121" t="s">
        <v>154</v>
      </c>
      <c r="AD72" s="108" t="s">
        <v>19</v>
      </c>
      <c r="AE72" s="412" t="s">
        <v>154</v>
      </c>
      <c r="AF72" s="475"/>
      <c r="AG72" s="475"/>
    </row>
    <row r="73" spans="1:33" ht="17.25" thickBot="1" x14ac:dyDescent="0.35">
      <c r="A73" s="282"/>
      <c r="B73" s="283"/>
      <c r="C73" s="284" t="s">
        <v>15</v>
      </c>
      <c r="D73" s="376">
        <f t="shared" ref="D73:AA73" si="10">SUM(D69:D72)</f>
        <v>0</v>
      </c>
      <c r="E73" s="376">
        <f t="shared" si="10"/>
        <v>0</v>
      </c>
      <c r="F73" s="377">
        <f t="shared" si="10"/>
        <v>0</v>
      </c>
      <c r="G73" s="378">
        <f t="shared" si="10"/>
        <v>0</v>
      </c>
      <c r="H73" s="376">
        <f t="shared" si="10"/>
        <v>0</v>
      </c>
      <c r="I73" s="376">
        <f t="shared" si="10"/>
        <v>0</v>
      </c>
      <c r="J73" s="377">
        <f t="shared" si="10"/>
        <v>0</v>
      </c>
      <c r="K73" s="378">
        <f t="shared" si="10"/>
        <v>0</v>
      </c>
      <c r="L73" s="376">
        <f t="shared" si="10"/>
        <v>0</v>
      </c>
      <c r="M73" s="376">
        <f t="shared" si="10"/>
        <v>0</v>
      </c>
      <c r="N73" s="379">
        <f t="shared" si="10"/>
        <v>0</v>
      </c>
      <c r="O73" s="378">
        <f t="shared" si="10"/>
        <v>0</v>
      </c>
      <c r="P73" s="376">
        <f t="shared" si="10"/>
        <v>0</v>
      </c>
      <c r="Q73" s="376">
        <f t="shared" si="10"/>
        <v>0</v>
      </c>
      <c r="R73" s="377">
        <f t="shared" si="10"/>
        <v>0</v>
      </c>
      <c r="S73" s="378">
        <f t="shared" si="10"/>
        <v>0</v>
      </c>
      <c r="T73" s="376">
        <f t="shared" si="10"/>
        <v>0</v>
      </c>
      <c r="U73" s="376">
        <f t="shared" si="10"/>
        <v>0</v>
      </c>
      <c r="V73" s="377">
        <f t="shared" si="10"/>
        <v>0</v>
      </c>
      <c r="W73" s="378">
        <f t="shared" si="10"/>
        <v>0</v>
      </c>
      <c r="X73" s="376">
        <f t="shared" si="10"/>
        <v>0</v>
      </c>
      <c r="Y73" s="376">
        <f t="shared" si="10"/>
        <v>0</v>
      </c>
      <c r="Z73" s="377">
        <f t="shared" si="10"/>
        <v>0</v>
      </c>
      <c r="AA73" s="378">
        <f t="shared" si="10"/>
        <v>0</v>
      </c>
      <c r="AB73" s="380">
        <f>SUM(D73,H73,L73,P73,T73,X73)</f>
        <v>0</v>
      </c>
      <c r="AC73" s="380">
        <f>SUM(E73,I73,M73,Q73,U73,Y73)</f>
        <v>0</v>
      </c>
      <c r="AD73" s="377" t="s">
        <v>19</v>
      </c>
      <c r="AE73" s="381" t="s">
        <v>356</v>
      </c>
      <c r="AF73" s="475"/>
      <c r="AG73" s="475"/>
    </row>
    <row r="74" spans="1:33" ht="17.25" thickBot="1" x14ac:dyDescent="0.35">
      <c r="A74" s="285"/>
      <c r="B74" s="286"/>
      <c r="C74" s="287" t="s">
        <v>269</v>
      </c>
      <c r="D74" s="382">
        <f>D66+D73</f>
        <v>60</v>
      </c>
      <c r="E74" s="382">
        <f>E66+E73</f>
        <v>66</v>
      </c>
      <c r="F74" s="383" t="s">
        <v>19</v>
      </c>
      <c r="G74" s="384" t="s">
        <v>19</v>
      </c>
      <c r="H74" s="382">
        <f>H66+H73</f>
        <v>70</v>
      </c>
      <c r="I74" s="382">
        <f>I66+I73</f>
        <v>58</v>
      </c>
      <c r="J74" s="383" t="s">
        <v>19</v>
      </c>
      <c r="K74" s="384" t="s">
        <v>19</v>
      </c>
      <c r="L74" s="382">
        <f>L66+L73</f>
        <v>96</v>
      </c>
      <c r="M74" s="382">
        <f>M66+M73</f>
        <v>50</v>
      </c>
      <c r="N74" s="385" t="s">
        <v>19</v>
      </c>
      <c r="O74" s="384" t="s">
        <v>19</v>
      </c>
      <c r="P74" s="382">
        <f>P66+P73</f>
        <v>98</v>
      </c>
      <c r="Q74" s="382">
        <f>Q66+Q73</f>
        <v>62</v>
      </c>
      <c r="R74" s="383" t="s">
        <v>19</v>
      </c>
      <c r="S74" s="384" t="s">
        <v>19</v>
      </c>
      <c r="T74" s="382">
        <f>T66+T73</f>
        <v>80</v>
      </c>
      <c r="U74" s="382">
        <f>U66+U73</f>
        <v>50</v>
      </c>
      <c r="V74" s="383" t="s">
        <v>19</v>
      </c>
      <c r="W74" s="384" t="s">
        <v>19</v>
      </c>
      <c r="X74" s="382">
        <f>X66+X73</f>
        <v>50</v>
      </c>
      <c r="Y74" s="382">
        <f>Y66+Y73</f>
        <v>68</v>
      </c>
      <c r="Z74" s="383" t="s">
        <v>19</v>
      </c>
      <c r="AA74" s="384" t="s">
        <v>19</v>
      </c>
      <c r="AB74" s="413">
        <f>SUM(AB66+AB73)</f>
        <v>458</v>
      </c>
      <c r="AC74" s="413">
        <f>SUM(AC66+AC73)</f>
        <v>378</v>
      </c>
      <c r="AD74" s="383" t="s">
        <v>19</v>
      </c>
      <c r="AE74" s="414" t="s">
        <v>356</v>
      </c>
      <c r="AF74" s="475"/>
      <c r="AG74" s="475"/>
    </row>
    <row r="75" spans="1:33" ht="17.25" thickTop="1" x14ac:dyDescent="0.3">
      <c r="A75" s="288"/>
      <c r="B75" s="289"/>
      <c r="C75" s="290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7"/>
      <c r="R75" s="1007"/>
      <c r="S75" s="1007"/>
      <c r="T75" s="1007"/>
      <c r="U75" s="1007"/>
      <c r="V75" s="1007"/>
      <c r="W75" s="1007"/>
      <c r="X75" s="1007"/>
      <c r="Y75" s="1007"/>
      <c r="Z75" s="1007"/>
      <c r="AA75" s="1007"/>
      <c r="AB75" s="1043"/>
      <c r="AC75" s="1043"/>
      <c r="AD75" s="1043"/>
      <c r="AE75" s="1068"/>
      <c r="AF75" s="245"/>
      <c r="AG75" s="245"/>
    </row>
    <row r="76" spans="1:33" ht="15.75" x14ac:dyDescent="0.25">
      <c r="A76" s="842" t="s">
        <v>802</v>
      </c>
      <c r="B76" s="843" t="s">
        <v>1</v>
      </c>
      <c r="C76" s="840" t="s">
        <v>21</v>
      </c>
      <c r="D76" s="130"/>
      <c r="E76" s="130"/>
      <c r="F76" s="351"/>
      <c r="G76" s="352"/>
      <c r="H76" s="130"/>
      <c r="I76" s="130">
        <v>160</v>
      </c>
      <c r="J76" s="351" t="s">
        <v>19</v>
      </c>
      <c r="K76" s="352" t="s">
        <v>137</v>
      </c>
      <c r="L76" s="130"/>
      <c r="M76" s="130"/>
      <c r="N76" s="351"/>
      <c r="O76" s="351"/>
      <c r="P76" s="130"/>
      <c r="Q76" s="130"/>
      <c r="R76" s="351"/>
      <c r="S76" s="352"/>
      <c r="T76" s="130"/>
      <c r="U76" s="130"/>
      <c r="V76" s="351"/>
      <c r="W76" s="351"/>
      <c r="X76" s="130"/>
      <c r="Y76" s="61"/>
      <c r="Z76" s="19"/>
      <c r="AA76" s="386"/>
      <c r="AB76" s="387"/>
      <c r="AC76" s="387"/>
      <c r="AD76" s="387"/>
      <c r="AE76" s="387"/>
      <c r="AF76" s="245"/>
      <c r="AG76" s="245"/>
    </row>
    <row r="77" spans="1:33" ht="15.75" x14ac:dyDescent="0.25">
      <c r="A77" s="844" t="s">
        <v>803</v>
      </c>
      <c r="B77" s="291" t="s">
        <v>1</v>
      </c>
      <c r="C77" s="841" t="s">
        <v>22</v>
      </c>
      <c r="D77" s="130"/>
      <c r="E77" s="130"/>
      <c r="F77" s="351"/>
      <c r="G77" s="356"/>
      <c r="H77" s="130"/>
      <c r="I77" s="130"/>
      <c r="J77" s="351"/>
      <c r="K77" s="356"/>
      <c r="L77" s="130"/>
      <c r="M77" s="130"/>
      <c r="N77" s="351"/>
      <c r="O77" s="351"/>
      <c r="P77" s="130"/>
      <c r="Q77" s="130">
        <v>160</v>
      </c>
      <c r="R77" s="351" t="s">
        <v>19</v>
      </c>
      <c r="S77" s="356" t="s">
        <v>137</v>
      </c>
      <c r="T77" s="130"/>
      <c r="U77" s="130"/>
      <c r="V77" s="351"/>
      <c r="W77" s="351"/>
      <c r="X77" s="130"/>
      <c r="Y77" s="61"/>
      <c r="Z77" s="19"/>
      <c r="AA77" s="388"/>
      <c r="AB77" s="387"/>
      <c r="AC77" s="387"/>
      <c r="AD77" s="387"/>
      <c r="AE77" s="387"/>
      <c r="AF77" s="245"/>
      <c r="AG77" s="245"/>
    </row>
    <row r="78" spans="1:33" ht="15.75" x14ac:dyDescent="0.25">
      <c r="A78" s="844" t="s">
        <v>804</v>
      </c>
      <c r="B78" s="291" t="s">
        <v>1</v>
      </c>
      <c r="C78" s="841" t="s">
        <v>115</v>
      </c>
      <c r="D78" s="130"/>
      <c r="E78" s="130"/>
      <c r="F78" s="351"/>
      <c r="G78" s="356"/>
      <c r="H78" s="130"/>
      <c r="I78" s="130"/>
      <c r="J78" s="351"/>
      <c r="K78" s="356"/>
      <c r="L78" s="130"/>
      <c r="M78" s="130"/>
      <c r="N78" s="351"/>
      <c r="O78" s="351"/>
      <c r="P78" s="130"/>
      <c r="Q78" s="130"/>
      <c r="R78" s="351"/>
      <c r="S78" s="356"/>
      <c r="T78" s="130"/>
      <c r="U78" s="130"/>
      <c r="V78" s="351"/>
      <c r="W78" s="351"/>
      <c r="X78" s="130"/>
      <c r="Y78" s="61">
        <v>80</v>
      </c>
      <c r="Z78" s="19" t="s">
        <v>19</v>
      </c>
      <c r="AA78" s="388" t="s">
        <v>137</v>
      </c>
      <c r="AB78" s="387"/>
      <c r="AC78" s="387"/>
      <c r="AD78" s="387"/>
      <c r="AE78" s="387"/>
      <c r="AF78" s="245"/>
      <c r="AG78" s="245"/>
    </row>
    <row r="79" spans="1:33" ht="15.75" x14ac:dyDescent="0.2">
      <c r="A79" s="1045"/>
      <c r="B79" s="1046"/>
      <c r="C79" s="1046"/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R79" s="1046"/>
      <c r="S79" s="1046"/>
      <c r="T79" s="357"/>
      <c r="U79" s="357"/>
      <c r="V79" s="357"/>
      <c r="W79" s="357"/>
      <c r="X79" s="357"/>
      <c r="Y79" s="357"/>
      <c r="Z79" s="357"/>
      <c r="AA79" s="357"/>
      <c r="AB79" s="389"/>
      <c r="AC79" s="389"/>
      <c r="AD79" s="389"/>
      <c r="AE79" s="390"/>
      <c r="AF79" s="245"/>
      <c r="AG79" s="245"/>
    </row>
    <row r="80" spans="1:33" ht="15.75" x14ac:dyDescent="0.2">
      <c r="A80" s="1047" t="s">
        <v>20</v>
      </c>
      <c r="B80" s="1048"/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8"/>
      <c r="P80" s="1048"/>
      <c r="Q80" s="1048"/>
      <c r="R80" s="1048"/>
      <c r="S80" s="1048"/>
      <c r="T80" s="406"/>
      <c r="U80" s="406"/>
      <c r="V80" s="406"/>
      <c r="W80" s="406"/>
      <c r="X80" s="406"/>
      <c r="Y80" s="406"/>
      <c r="Z80" s="406"/>
      <c r="AA80" s="406"/>
      <c r="AB80" s="389"/>
      <c r="AC80" s="389"/>
      <c r="AD80" s="389"/>
      <c r="AE80" s="390"/>
      <c r="AF80" s="245"/>
      <c r="AG80" s="245"/>
    </row>
    <row r="81" spans="1:33" ht="16.5" x14ac:dyDescent="0.3">
      <c r="A81" s="241"/>
      <c r="B81" s="60"/>
      <c r="C81" s="292" t="s">
        <v>16</v>
      </c>
      <c r="D81" s="140"/>
      <c r="E81" s="140"/>
      <c r="F81" s="74"/>
      <c r="G81" s="141">
        <f>IF(COUNTIF(G21:G78,"A")=0,"",COUNTIF(G21:G78,"A"))</f>
        <v>1</v>
      </c>
      <c r="H81" s="140"/>
      <c r="I81" s="140"/>
      <c r="J81" s="74"/>
      <c r="K81" s="141">
        <f>IF(COUNTIF(K21:K78,"A")=0,"",COUNTIF(K21:K78,"A"))</f>
        <v>1</v>
      </c>
      <c r="L81" s="140"/>
      <c r="M81" s="140"/>
      <c r="N81" s="74"/>
      <c r="O81" s="141" t="str">
        <f>IF(COUNTIF(O21:O78,"A")=0,"",COUNTIF(O21:O78,"A"))</f>
        <v/>
      </c>
      <c r="P81" s="140"/>
      <c r="Q81" s="140"/>
      <c r="R81" s="74"/>
      <c r="S81" s="141">
        <f>IF(COUNTIF(S21:S78,"A")=0,"",COUNTIF(S21:S78,"A"))</f>
        <v>1</v>
      </c>
      <c r="T81" s="140"/>
      <c r="U81" s="140"/>
      <c r="V81" s="74"/>
      <c r="W81" s="141" t="str">
        <f>IF(COUNTIF(W21:W78,"A")=0,"",COUNTIF(W21:W78,"A"))</f>
        <v/>
      </c>
      <c r="X81" s="140"/>
      <c r="Y81" s="140"/>
      <c r="Z81" s="74"/>
      <c r="AA81" s="141">
        <f>IF(COUNTIF(AA21:AA78,"A")=0,"",COUNTIF(AA21:AA78,"A"))</f>
        <v>1</v>
      </c>
      <c r="AB81" s="140"/>
      <c r="AC81" s="140"/>
      <c r="AD81" s="74"/>
      <c r="AE81" s="142">
        <f t="shared" ref="AE81:AE93" si="11">IF(SUM(G81:AA81)=0,"",SUM(G81:AA81))</f>
        <v>4</v>
      </c>
      <c r="AF81" s="245"/>
      <c r="AG81" s="245"/>
    </row>
    <row r="82" spans="1:33" ht="16.5" x14ac:dyDescent="0.3">
      <c r="A82" s="241"/>
      <c r="B82" s="60"/>
      <c r="C82" s="292" t="s">
        <v>17</v>
      </c>
      <c r="D82" s="140"/>
      <c r="E82" s="140"/>
      <c r="F82" s="74"/>
      <c r="G82" s="141">
        <f>IF(COUNTIF(G21:G78,"B")=0,"",COUNTIF(G21:G78,"B"))</f>
        <v>1</v>
      </c>
      <c r="H82" s="140"/>
      <c r="I82" s="140"/>
      <c r="J82" s="74"/>
      <c r="K82" s="141">
        <f>IF(COUNTIF(K21:K78,"B")=0,"",COUNTIF(K21:K78,"B"))</f>
        <v>2</v>
      </c>
      <c r="L82" s="140"/>
      <c r="M82" s="140"/>
      <c r="N82" s="74"/>
      <c r="O82" s="141" t="str">
        <f>IF(COUNTIF(O21:O78,"B")=0,"",COUNTIF(O21:O78,"B"))</f>
        <v/>
      </c>
      <c r="P82" s="140"/>
      <c r="Q82" s="140"/>
      <c r="R82" s="74"/>
      <c r="S82" s="141">
        <f>IF(COUNTIF(S21:S78,"B")=0,"",COUNTIF(S21:S78,"B"))</f>
        <v>1</v>
      </c>
      <c r="T82" s="140"/>
      <c r="U82" s="140"/>
      <c r="V82" s="74"/>
      <c r="W82" s="141" t="str">
        <f>IF(COUNTIF(W21:W78,"B")=0,"",COUNTIF(W21:W78,"B"))</f>
        <v/>
      </c>
      <c r="X82" s="140"/>
      <c r="Y82" s="140"/>
      <c r="Z82" s="74"/>
      <c r="AA82" s="141" t="str">
        <f>IF(COUNTIF(AA21:AA78,"B")=0,"",COUNTIF(AA21:AA78,"B"))</f>
        <v/>
      </c>
      <c r="AB82" s="140"/>
      <c r="AC82" s="140"/>
      <c r="AD82" s="74"/>
      <c r="AE82" s="142">
        <f t="shared" si="11"/>
        <v>4</v>
      </c>
    </row>
    <row r="83" spans="1:33" ht="16.5" x14ac:dyDescent="0.3">
      <c r="A83" s="241"/>
      <c r="B83" s="60"/>
      <c r="C83" s="292" t="s">
        <v>177</v>
      </c>
      <c r="D83" s="140"/>
      <c r="E83" s="140"/>
      <c r="F83" s="74"/>
      <c r="G83" s="141">
        <f>IF(COUNTIF(G21:G78,"ÉÉ")=0,"",COUNTIF(G21:G78,"ÉÉ"))</f>
        <v>1</v>
      </c>
      <c r="H83" s="140"/>
      <c r="I83" s="140"/>
      <c r="J83" s="74"/>
      <c r="K83" s="141">
        <f>IF(COUNTIF(K21:K78,"ÉÉ")=0,"",COUNTIF(K21:K78,"ÉÉ"))</f>
        <v>1</v>
      </c>
      <c r="L83" s="140"/>
      <c r="M83" s="140"/>
      <c r="N83" s="74"/>
      <c r="O83" s="141">
        <f>IF(COUNTIF(O21:O78,"ÉÉ")=0,"",COUNTIF(O21:O78,"ÉÉ"))</f>
        <v>1</v>
      </c>
      <c r="P83" s="140"/>
      <c r="Q83" s="140"/>
      <c r="R83" s="74"/>
      <c r="S83" s="141" t="str">
        <f>IF(COUNTIF(S21:S78,"ÉÉ")=0,"",COUNTIF(S21:S78,"ÉÉ"))</f>
        <v/>
      </c>
      <c r="T83" s="140"/>
      <c r="U83" s="140"/>
      <c r="V83" s="74"/>
      <c r="W83" s="141" t="str">
        <f>IF(COUNTIF(W21:W78,"ÉÉ")=0,"",COUNTIF(W21:W78,"ÉÉ"))</f>
        <v/>
      </c>
      <c r="X83" s="140"/>
      <c r="Y83" s="140"/>
      <c r="Z83" s="74"/>
      <c r="AA83" s="141">
        <f>IF(COUNTIF(AA21:AA78,"ÉÉ")=0,"",COUNTIF(AA21:AA78,"ÉÉ"))</f>
        <v>1</v>
      </c>
      <c r="AB83" s="140"/>
      <c r="AC83" s="140"/>
      <c r="AD83" s="74"/>
      <c r="AE83" s="142">
        <f t="shared" si="11"/>
        <v>4</v>
      </c>
    </row>
    <row r="84" spans="1:33" ht="16.5" x14ac:dyDescent="0.3">
      <c r="A84" s="241"/>
      <c r="B84" s="60"/>
      <c r="C84" s="292" t="s">
        <v>178</v>
      </c>
      <c r="D84" s="146"/>
      <c r="E84" s="146"/>
      <c r="F84" s="147"/>
      <c r="G84" s="141" t="str">
        <f>IF(COUNTIF(G21:G78,"ÉÉ(Z)")=0,"",COUNTIF(G21:G78,"ÉÉ(Z)"))</f>
        <v/>
      </c>
      <c r="H84" s="146"/>
      <c r="I84" s="146"/>
      <c r="J84" s="147"/>
      <c r="K84" s="141">
        <f>IF(COUNTIF(K21:K78,"ÉÉ(Z)")=0,"",COUNTIF(K21:K78,"ÉÉ(Z)"))</f>
        <v>3</v>
      </c>
      <c r="L84" s="146"/>
      <c r="M84" s="146"/>
      <c r="N84" s="147"/>
      <c r="O84" s="141" t="str">
        <f>IF(COUNTIF(O21:O78,"ÉÉ(Z)")=0,"",COUNTIF(O21:O78,"ÉÉ(Z)"))</f>
        <v/>
      </c>
      <c r="P84" s="146"/>
      <c r="Q84" s="146"/>
      <c r="R84" s="147"/>
      <c r="S84" s="141" t="str">
        <f>IF(COUNTIF(S21:S78,"ÉÉ(Z)")=0,"",COUNTIF(S21:S78,"ÉÉ(Z)"))</f>
        <v/>
      </c>
      <c r="T84" s="146"/>
      <c r="U84" s="146"/>
      <c r="V84" s="147"/>
      <c r="W84" s="141">
        <f>IF(COUNTIF(W21:W78,"ÉÉ(Z)")=0,"",COUNTIF(W21:W78,"ÉÉ(Z)"))</f>
        <v>1</v>
      </c>
      <c r="X84" s="146"/>
      <c r="Y84" s="146"/>
      <c r="Z84" s="147"/>
      <c r="AA84" s="141">
        <f>IF(COUNTIF(AA21:AA78,"ÉÉ(Z)")=0,"",COUNTIF(AA21:AA78,"ÉÉ(Z)"))</f>
        <v>2</v>
      </c>
      <c r="AB84" s="146"/>
      <c r="AC84" s="146"/>
      <c r="AD84" s="147"/>
      <c r="AE84" s="142">
        <f t="shared" si="11"/>
        <v>6</v>
      </c>
    </row>
    <row r="85" spans="1:33" ht="16.5" x14ac:dyDescent="0.3">
      <c r="A85" s="241"/>
      <c r="B85" s="60"/>
      <c r="C85" s="292" t="s">
        <v>179</v>
      </c>
      <c r="D85" s="140"/>
      <c r="E85" s="140"/>
      <c r="F85" s="74"/>
      <c r="G85" s="141" t="str">
        <f>IF(COUNTIF(G21:G78,"GYJ")=0,"",COUNTIF(G21:G78,"GYJ"))</f>
        <v/>
      </c>
      <c r="H85" s="140"/>
      <c r="I85" s="140"/>
      <c r="J85" s="74"/>
      <c r="K85" s="141">
        <f>IF(COUNTIF(K21:K78,"GYJ")=0,"",COUNTIF(K21:K78,"GYJ"))</f>
        <v>2</v>
      </c>
      <c r="L85" s="140"/>
      <c r="M85" s="140"/>
      <c r="N85" s="74"/>
      <c r="O85" s="141">
        <f>IF(COUNTIF(O21:O78,"GYJ")=0,"",COUNTIF(O21:O78,"GYJ"))</f>
        <v>2</v>
      </c>
      <c r="P85" s="140"/>
      <c r="Q85" s="140"/>
      <c r="R85" s="74"/>
      <c r="S85" s="141">
        <f>IF(COUNTIF(S21:S78,"GYJ")=0,"",COUNTIF(S21:S78,"GYJ"))</f>
        <v>1</v>
      </c>
      <c r="T85" s="140"/>
      <c r="U85" s="140"/>
      <c r="V85" s="74"/>
      <c r="W85" s="141">
        <f>IF(COUNTIF(W21:W78,"GYJ")=0,"",COUNTIF(W21:W78,"GYJ"))</f>
        <v>2</v>
      </c>
      <c r="X85" s="140"/>
      <c r="Y85" s="140"/>
      <c r="Z85" s="74"/>
      <c r="AA85" s="141">
        <f>IF(COUNTIF(AA21:AA78,"GYJ")=0,"",COUNTIF(AA21:AA78,"GYJ"))</f>
        <v>3</v>
      </c>
      <c r="AB85" s="140"/>
      <c r="AC85" s="140"/>
      <c r="AD85" s="74"/>
      <c r="AE85" s="142">
        <f t="shared" si="11"/>
        <v>10</v>
      </c>
    </row>
    <row r="86" spans="1:33" ht="15.75" x14ac:dyDescent="0.25">
      <c r="A86" s="241"/>
      <c r="B86" s="242"/>
      <c r="C86" s="292" t="s">
        <v>180</v>
      </c>
      <c r="D86" s="140"/>
      <c r="E86" s="140"/>
      <c r="F86" s="74"/>
      <c r="G86" s="141" t="str">
        <f>IF(COUNTIF(G21:G78,"GYJ(Z)")=0,"",COUNTIF(G21:G78,"GYJ(Z)"))</f>
        <v/>
      </c>
      <c r="H86" s="140"/>
      <c r="I86" s="140"/>
      <c r="J86" s="74"/>
      <c r="K86" s="141" t="str">
        <f>IF(COUNTIF(K21:K78,"GYJ(Z)")=0,"",COUNTIF(K21:K78,"GYJ(Z)"))</f>
        <v/>
      </c>
      <c r="L86" s="140"/>
      <c r="M86" s="140"/>
      <c r="N86" s="74"/>
      <c r="O86" s="141" t="str">
        <f>IF(COUNTIF(O21:O78,"GYJ(Z)")=0,"",COUNTIF(O21:O78,"GYJ(Z)"))</f>
        <v/>
      </c>
      <c r="P86" s="140"/>
      <c r="Q86" s="140"/>
      <c r="R86" s="74"/>
      <c r="S86" s="141" t="str">
        <f>IF(COUNTIF(S21:S78,"GYJ(Z)")=0,"",COUNTIF(S21:S78,"GYJ(Z)"))</f>
        <v/>
      </c>
      <c r="T86" s="140"/>
      <c r="U86" s="140"/>
      <c r="V86" s="74"/>
      <c r="W86" s="141" t="str">
        <f>IF(COUNTIF(W21:W78,"GYJ(Z)")=0,"",COUNTIF(W21:W78,"GYJ(Z)"))</f>
        <v/>
      </c>
      <c r="X86" s="140"/>
      <c r="Y86" s="140"/>
      <c r="Z86" s="74"/>
      <c r="AA86" s="141" t="str">
        <f>IF(COUNTIF(AA21:AA78,"GYJ(Z)")=0,"",COUNTIF(AA21:AA78,"GYJ(Z)"))</f>
        <v/>
      </c>
      <c r="AB86" s="140"/>
      <c r="AC86" s="140"/>
      <c r="AD86" s="74"/>
      <c r="AE86" s="142" t="str">
        <f t="shared" si="11"/>
        <v/>
      </c>
    </row>
    <row r="87" spans="1:33" ht="16.5" x14ac:dyDescent="0.3">
      <c r="A87" s="241"/>
      <c r="B87" s="60"/>
      <c r="C87" s="138" t="s">
        <v>138</v>
      </c>
      <c r="D87" s="140"/>
      <c r="E87" s="140"/>
      <c r="F87" s="74"/>
      <c r="G87" s="141">
        <f>IF(COUNTIF(G21:G78,"K")=0,"",COUNTIF(G21:G78,"K"))</f>
        <v>1</v>
      </c>
      <c r="H87" s="140"/>
      <c r="I87" s="140"/>
      <c r="J87" s="74"/>
      <c r="K87" s="141" t="str">
        <f>IF(COUNTIF(K21:K78,"K")=0,"",COUNTIF(K21:K78,"K"))</f>
        <v/>
      </c>
      <c r="L87" s="140"/>
      <c r="M87" s="140"/>
      <c r="N87" s="74"/>
      <c r="O87" s="141">
        <f>IF(COUNTIF(O21:O78,"K")=0,"",COUNTIF(O21:O78,"K"))</f>
        <v>1</v>
      </c>
      <c r="P87" s="140"/>
      <c r="Q87" s="140"/>
      <c r="R87" s="74"/>
      <c r="S87" s="141">
        <f>IF(COUNTIF(S21:S78,"K")=0,"",COUNTIF(S21:S78,"K"))</f>
        <v>3</v>
      </c>
      <c r="T87" s="140"/>
      <c r="U87" s="140"/>
      <c r="V87" s="74"/>
      <c r="W87" s="141">
        <f>IF(COUNTIF(W21:W78,"K")=0,"",COUNTIF(W21:W78,"K"))</f>
        <v>2</v>
      </c>
      <c r="X87" s="140"/>
      <c r="Y87" s="140"/>
      <c r="Z87" s="74"/>
      <c r="AA87" s="141" t="str">
        <f>IF(COUNTIF(AA21:AA78,"K")=0,"",COUNTIF(AA21:AA78,"K"))</f>
        <v/>
      </c>
      <c r="AB87" s="140"/>
      <c r="AC87" s="140"/>
      <c r="AD87" s="74"/>
      <c r="AE87" s="142">
        <f t="shared" si="11"/>
        <v>7</v>
      </c>
    </row>
    <row r="88" spans="1:33" ht="16.5" x14ac:dyDescent="0.3">
      <c r="A88" s="241"/>
      <c r="B88" s="60"/>
      <c r="C88" s="138" t="s">
        <v>139</v>
      </c>
      <c r="D88" s="140"/>
      <c r="E88" s="140"/>
      <c r="F88" s="74"/>
      <c r="G88" s="141" t="str">
        <f>IF(COUNTIF(G21:G78,"K(Z)")=0,"",COUNTIF(G21:G78,"K(Z)"))</f>
        <v/>
      </c>
      <c r="H88" s="140"/>
      <c r="I88" s="140"/>
      <c r="J88" s="74"/>
      <c r="K88" s="141">
        <f>IF(COUNTIF(K21:K78,"K(Z)")=0,"",COUNTIF(K21:K78,"K(Z)"))</f>
        <v>1</v>
      </c>
      <c r="L88" s="140"/>
      <c r="M88" s="140"/>
      <c r="N88" s="74"/>
      <c r="O88" s="141">
        <f>IF(COUNTIF(O21:O78,"K(Z)")=0,"",COUNTIF(O21:O78,"K(Z)"))</f>
        <v>3</v>
      </c>
      <c r="P88" s="140"/>
      <c r="Q88" s="140"/>
      <c r="R88" s="74"/>
      <c r="S88" s="141">
        <f>IF(COUNTIF(S21:S78,"K(Z)")=0,"",COUNTIF(S21:S78,"K(Z)"))</f>
        <v>4</v>
      </c>
      <c r="T88" s="140"/>
      <c r="U88" s="140"/>
      <c r="V88" s="74"/>
      <c r="W88" s="141">
        <f>IF(COUNTIF(W21:W78,"K(Z)")=0,"",COUNTIF(W21:W78,"K(Z)"))</f>
        <v>1</v>
      </c>
      <c r="X88" s="140"/>
      <c r="Y88" s="140"/>
      <c r="Z88" s="74"/>
      <c r="AA88" s="141" t="str">
        <f>IF(COUNTIF(AA21:AA78,"K(Z)")=0,"",COUNTIF(AA21:AA78,"K(Z)"))</f>
        <v/>
      </c>
      <c r="AB88" s="140"/>
      <c r="AC88" s="140"/>
      <c r="AD88" s="74"/>
      <c r="AE88" s="142">
        <f t="shared" si="11"/>
        <v>9</v>
      </c>
    </row>
    <row r="89" spans="1:33" ht="16.5" x14ac:dyDescent="0.3">
      <c r="A89" s="241"/>
      <c r="B89" s="60"/>
      <c r="C89" s="292" t="s">
        <v>18</v>
      </c>
      <c r="D89" s="140"/>
      <c r="E89" s="140"/>
      <c r="F89" s="74"/>
      <c r="G89" s="141" t="str">
        <f>IF(COUNTIF(G21:G78,"AV")=0,"",COUNTIF(G21:G78,"AV"))</f>
        <v/>
      </c>
      <c r="H89" s="140"/>
      <c r="I89" s="140"/>
      <c r="J89" s="74"/>
      <c r="K89" s="141" t="str">
        <f>IF(COUNTIF(K21:K78,"AV")=0,"",COUNTIF(K21:K78,"AV"))</f>
        <v/>
      </c>
      <c r="L89" s="140"/>
      <c r="M89" s="140"/>
      <c r="N89" s="74"/>
      <c r="O89" s="141" t="str">
        <f>IF(COUNTIF(O21:O78,"AV")=0,"",COUNTIF(O21:O78,"AV"))</f>
        <v/>
      </c>
      <c r="P89" s="140"/>
      <c r="Q89" s="140"/>
      <c r="R89" s="74"/>
      <c r="S89" s="141" t="str">
        <f>IF(COUNTIF(S21:S78,"AV")=0,"",COUNTIF(S21:S78,"AV"))</f>
        <v/>
      </c>
      <c r="T89" s="140"/>
      <c r="U89" s="140"/>
      <c r="V89" s="74"/>
      <c r="W89" s="141" t="str">
        <f>IF(COUNTIF(W21:W78,"AV")=0,"",COUNTIF(W21:W78,"AV"))</f>
        <v/>
      </c>
      <c r="X89" s="140"/>
      <c r="Y89" s="140"/>
      <c r="Z89" s="74"/>
      <c r="AA89" s="141" t="str">
        <f>IF(COUNTIF(AA21:AA78,"AV")=0,"",COUNTIF(AA21:AA78,"AV"))</f>
        <v/>
      </c>
      <c r="AB89" s="140"/>
      <c r="AC89" s="140"/>
      <c r="AD89" s="74"/>
      <c r="AE89" s="142" t="str">
        <f t="shared" si="11"/>
        <v/>
      </c>
    </row>
    <row r="90" spans="1:33" ht="16.5" x14ac:dyDescent="0.3">
      <c r="A90" s="241"/>
      <c r="B90" s="60"/>
      <c r="C90" s="292" t="s">
        <v>181</v>
      </c>
      <c r="D90" s="140"/>
      <c r="E90" s="140"/>
      <c r="F90" s="74"/>
      <c r="G90" s="141" t="str">
        <f>IF(COUNTIF(G21:G78,"KV")=0,"",COUNTIF(G21:G78,"KV"))</f>
        <v/>
      </c>
      <c r="H90" s="140"/>
      <c r="I90" s="140"/>
      <c r="J90" s="74"/>
      <c r="K90" s="141" t="str">
        <f>IF(COUNTIF(K21:K78,"KV")=0,"",COUNTIF(K21:K78,"KV"))</f>
        <v/>
      </c>
      <c r="L90" s="140"/>
      <c r="M90" s="140"/>
      <c r="N90" s="74"/>
      <c r="O90" s="141" t="str">
        <f>IF(COUNTIF(O21:O78,"KV")=0,"",COUNTIF(O21:O78,"KV"))</f>
        <v/>
      </c>
      <c r="P90" s="140"/>
      <c r="Q90" s="140"/>
      <c r="R90" s="74"/>
      <c r="S90" s="141" t="str">
        <f>IF(COUNTIF(S21:S78,"KV")=0,"",COUNTIF(S21:S78,"KV"))</f>
        <v/>
      </c>
      <c r="T90" s="140"/>
      <c r="U90" s="140"/>
      <c r="V90" s="74"/>
      <c r="W90" s="141" t="str">
        <f>IF(COUNTIF(W21:W78,"KV")=0,"",COUNTIF(W21:W78,"KV"))</f>
        <v/>
      </c>
      <c r="X90" s="140"/>
      <c r="Y90" s="140"/>
      <c r="Z90" s="74"/>
      <c r="AA90" s="141" t="str">
        <f>IF(COUNTIF(AA21:AA78,"KV")=0,"",COUNTIF(AA21:AA78,"KV"))</f>
        <v/>
      </c>
      <c r="AB90" s="140"/>
      <c r="AC90" s="140"/>
      <c r="AD90" s="74"/>
      <c r="AE90" s="142" t="str">
        <f t="shared" si="11"/>
        <v/>
      </c>
    </row>
    <row r="91" spans="1:33" ht="16.5" x14ac:dyDescent="0.3">
      <c r="A91" s="241"/>
      <c r="B91" s="60"/>
      <c r="C91" s="292" t="s">
        <v>182</v>
      </c>
      <c r="D91" s="151"/>
      <c r="E91" s="151"/>
      <c r="F91" s="152"/>
      <c r="G91" s="141" t="str">
        <f>IF(COUNTIF(G21:G78,"SZG")=0,"",COUNTIF(G21:G78,"SZG"))</f>
        <v/>
      </c>
      <c r="H91" s="151"/>
      <c r="I91" s="151"/>
      <c r="J91" s="152"/>
      <c r="K91" s="141" t="str">
        <f>IF(COUNTIF(K21:K78,"SZG")=0,"",COUNTIF(K21:K78,"SZG"))</f>
        <v/>
      </c>
      <c r="L91" s="151"/>
      <c r="M91" s="151"/>
      <c r="N91" s="152"/>
      <c r="O91" s="141" t="str">
        <f>IF(COUNTIF(O21:O78,"SZG")=0,"",COUNTIF(O21:O78,"SZG"))</f>
        <v/>
      </c>
      <c r="P91" s="151"/>
      <c r="Q91" s="151"/>
      <c r="R91" s="152"/>
      <c r="S91" s="141" t="str">
        <f>IF(COUNTIF(S21:S78,"SZG")=0,"",COUNTIF(S21:S78,"SZG"))</f>
        <v/>
      </c>
      <c r="T91" s="151"/>
      <c r="U91" s="151"/>
      <c r="V91" s="152"/>
      <c r="W91" s="141">
        <f>IF(COUNTIF(W21:W78,"SZG")=0,"",COUNTIF(W21:W78,"SZG"))</f>
        <v>1</v>
      </c>
      <c r="X91" s="151"/>
      <c r="Y91" s="151"/>
      <c r="Z91" s="152"/>
      <c r="AA91" s="141" t="str">
        <f>IF(COUNTIF(AA21:AA78,"SZG")=0,"",COUNTIF(AA21:AA78,"SZG"))</f>
        <v/>
      </c>
      <c r="AB91" s="140"/>
      <c r="AC91" s="140"/>
      <c r="AD91" s="74"/>
      <c r="AE91" s="142">
        <f t="shared" si="11"/>
        <v>1</v>
      </c>
    </row>
    <row r="92" spans="1:33" ht="16.5" x14ac:dyDescent="0.3">
      <c r="A92" s="241"/>
      <c r="B92" s="60"/>
      <c r="C92" s="292" t="s">
        <v>183</v>
      </c>
      <c r="D92" s="151"/>
      <c r="E92" s="151"/>
      <c r="F92" s="152"/>
      <c r="G92" s="141" t="str">
        <f>IF(COUNTIF(G21:G78,"ZV")=0,"",COUNTIF(G21:G78,"ZV"))</f>
        <v/>
      </c>
      <c r="H92" s="151"/>
      <c r="I92" s="151"/>
      <c r="J92" s="152"/>
      <c r="K92" s="141" t="str">
        <f>IF(COUNTIF(K21:K78,"ZV")=0,"",COUNTIF(K21:K78,"ZV"))</f>
        <v/>
      </c>
      <c r="L92" s="151"/>
      <c r="M92" s="151"/>
      <c r="N92" s="152"/>
      <c r="O92" s="141" t="str">
        <f>IF(COUNTIF(O21:O78,"ZV")=0,"",COUNTIF(O21:O78,"ZV"))</f>
        <v/>
      </c>
      <c r="P92" s="151"/>
      <c r="Q92" s="151"/>
      <c r="R92" s="152"/>
      <c r="S92" s="141" t="str">
        <f>IF(COUNTIF(S21:S78,"ZV")=0,"",COUNTIF(S21:S78,"ZV"))</f>
        <v/>
      </c>
      <c r="T92" s="151"/>
      <c r="U92" s="151"/>
      <c r="V92" s="152"/>
      <c r="W92" s="141" t="str">
        <f>IF(COUNTIF(W21:W78,"ZV")=0,"",COUNTIF(W21:W78,"ZV"))</f>
        <v/>
      </c>
      <c r="X92" s="151"/>
      <c r="Y92" s="151"/>
      <c r="Z92" s="152"/>
      <c r="AA92" s="141" t="str">
        <f>IF(COUNTIF(AA21:AA78,"ZV")=0,"",COUNTIF(AA21:AA78,"ZV"))</f>
        <v/>
      </c>
      <c r="AB92" s="140"/>
      <c r="AC92" s="140"/>
      <c r="AD92" s="74"/>
      <c r="AE92" s="142" t="str">
        <f t="shared" si="11"/>
        <v/>
      </c>
    </row>
    <row r="93" spans="1:33" ht="17.25" thickBot="1" x14ac:dyDescent="0.35">
      <c r="A93" s="153"/>
      <c r="B93" s="154"/>
      <c r="C93" s="155" t="s">
        <v>23</v>
      </c>
      <c r="D93" s="156"/>
      <c r="E93" s="156"/>
      <c r="F93" s="157"/>
      <c r="G93" s="158">
        <f>IF(SUM(G81:G92)=0,"",SUM(G81:G92))</f>
        <v>4</v>
      </c>
      <c r="H93" s="156"/>
      <c r="I93" s="156"/>
      <c r="J93" s="157"/>
      <c r="K93" s="158">
        <f>IF(SUM(K81:K92)=0,"",SUM(K81:K92))</f>
        <v>10</v>
      </c>
      <c r="L93" s="156"/>
      <c r="M93" s="156"/>
      <c r="N93" s="157"/>
      <c r="O93" s="158">
        <f>IF(SUM(O81:O92)=0,"",SUM(O81:O92))</f>
        <v>7</v>
      </c>
      <c r="P93" s="156"/>
      <c r="Q93" s="156"/>
      <c r="R93" s="157"/>
      <c r="S93" s="158">
        <f>IF(SUM(S81:S92)=0,"",SUM(S81:S92))</f>
        <v>10</v>
      </c>
      <c r="T93" s="156"/>
      <c r="U93" s="156"/>
      <c r="V93" s="157"/>
      <c r="W93" s="158">
        <f>IF(SUM(W81:W92)=0,"",SUM(W81:W92))</f>
        <v>7</v>
      </c>
      <c r="X93" s="156"/>
      <c r="Y93" s="156"/>
      <c r="Z93" s="157"/>
      <c r="AA93" s="158">
        <f>IF(SUM(AA81:AA92)=0,"",SUM(AA81:AA92))</f>
        <v>7</v>
      </c>
      <c r="AB93" s="156"/>
      <c r="AC93" s="156"/>
      <c r="AD93" s="157"/>
      <c r="AE93" s="142">
        <f t="shared" si="11"/>
        <v>45</v>
      </c>
    </row>
    <row r="94" spans="1:33" ht="13.5" thickTop="1" x14ac:dyDescent="0.2"/>
  </sheetData>
  <protectedRanges>
    <protectedRange sqref="C80" name="Tartomány4"/>
    <protectedRange sqref="C92:C93" name="Tartomány4_1"/>
    <protectedRange sqref="C58:C64" name="Tartomány1_2_1_1_1"/>
    <protectedRange sqref="C44" name="Tartomány1_2_1_3_1_1"/>
    <protectedRange sqref="C34:C36" name="Tartomány1_2_1_2_2_1"/>
    <protectedRange sqref="C57" name="Tartomány1_2_1_1_3_1"/>
    <protectedRange sqref="C45" name="Tartomány1_2_1_1_2_2_1"/>
    <protectedRange sqref="C26" name="Tartomány1_2_1_2"/>
    <protectedRange sqref="C68" name="Tartomány1_2_1_1_1_1"/>
    <protectedRange sqref="C12" name="Tartomány1_2_1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9:S79"/>
    <mergeCell ref="A80:S80"/>
    <mergeCell ref="AD8:AD9"/>
    <mergeCell ref="AE8:AE9"/>
    <mergeCell ref="D67:S67"/>
    <mergeCell ref="T67:AA67"/>
    <mergeCell ref="AB67:AE6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5:S75"/>
    <mergeCell ref="T75:AA75"/>
    <mergeCell ref="AB75:AE75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SZAK</vt:lpstr>
      <vt:lpstr>Biztonsági</vt:lpstr>
      <vt:lpstr>BV</vt:lpstr>
      <vt:lpstr>HATÁRRENDÉSZ</vt:lpstr>
      <vt:lpstr>Igrend</vt:lpstr>
      <vt:lpstr>Közlekedés</vt:lpstr>
      <vt:lpstr>Közrendvédelmi</vt:lpstr>
      <vt:lpstr>Migráció</vt:lpstr>
      <vt:lpstr>Vám</vt:lpstr>
      <vt:lpstr>Előtanulmányi rend</vt:lpstr>
      <vt:lpstr>Közlekedés!Nyomtatási_terület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2022-11-30T09:42:33Z</cp:lastPrinted>
  <dcterms:created xsi:type="dcterms:W3CDTF">2011-10-11T07:28:39Z</dcterms:created>
  <dcterms:modified xsi:type="dcterms:W3CDTF">2023-06-14T10:46:26Z</dcterms:modified>
  <cp:category>munkaanyag</cp:category>
</cp:coreProperties>
</file>