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LUDOVICEUM\Ludoviceum_2023\tantervi hálók_alap\"/>
    </mc:Choice>
  </mc:AlternateContent>
  <bookViews>
    <workbookView xWindow="0" yWindow="0" windowWidth="20490" windowHeight="7185" activeTab="5"/>
  </bookViews>
  <sheets>
    <sheet name="BÜIGSZAK" sheetId="14" r:id="rId1"/>
    <sheet name="Bűnügyi nyomozó" sheetId="12" r:id="rId2"/>
    <sheet name="GV" sheetId="15" r:id="rId3"/>
    <sheet name="hírszerző" sheetId="16" r:id="rId4"/>
    <sheet name="info." sheetId="17" r:id="rId5"/>
    <sheet name="pü." sheetId="18" r:id="rId6"/>
    <sheet name="Előtanulmányi rend" sheetId="13" r:id="rId7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6">#REF!</definedName>
    <definedName name="A83.2">#REF!</definedName>
    <definedName name="másol">#REF!</definedName>
    <definedName name="_xlnm.Print_Area" localSheetId="0">BÜIGSZAK!$A$1:$AG$154</definedName>
    <definedName name="_xlnm.Print_Area" localSheetId="1">'Bűnügyi nyomozó'!$A$1:$U$215</definedName>
  </definedNames>
  <calcPr calcId="162913"/>
</workbook>
</file>

<file path=xl/calcChain.xml><?xml version="1.0" encoding="utf-8"?>
<calcChain xmlns="http://schemas.openxmlformats.org/spreadsheetml/2006/main">
  <c r="AC10" i="18" l="1"/>
  <c r="AB10" i="18"/>
  <c r="AC10" i="16"/>
  <c r="AB10" i="16"/>
  <c r="AC10" i="15"/>
  <c r="AB10" i="15"/>
  <c r="AC8" i="12"/>
  <c r="AB8" i="12"/>
  <c r="AC10" i="17"/>
  <c r="AB10" i="17"/>
  <c r="Z10" i="15" l="1"/>
  <c r="Y10" i="15"/>
  <c r="X10" i="15"/>
  <c r="V10" i="15"/>
  <c r="U10" i="15"/>
  <c r="T10" i="15"/>
  <c r="R10" i="15"/>
  <c r="Q10" i="15"/>
  <c r="P10" i="15"/>
  <c r="N10" i="15"/>
  <c r="M10" i="15"/>
  <c r="L10" i="15"/>
  <c r="J10" i="15"/>
  <c r="I10" i="15"/>
  <c r="H10" i="15"/>
  <c r="F10" i="15"/>
  <c r="E10" i="15"/>
  <c r="D10" i="15"/>
  <c r="AE37" i="15"/>
  <c r="Y37" i="15"/>
  <c r="X37" i="15"/>
  <c r="AB37" i="15"/>
  <c r="AB42" i="16"/>
  <c r="Z10" i="16"/>
  <c r="Y10" i="16"/>
  <c r="X10" i="16"/>
  <c r="V10" i="16"/>
  <c r="U10" i="16"/>
  <c r="T10" i="16"/>
  <c r="R10" i="16"/>
  <c r="Q10" i="16"/>
  <c r="P10" i="16"/>
  <c r="N10" i="16"/>
  <c r="M10" i="16"/>
  <c r="L10" i="16"/>
  <c r="J10" i="16"/>
  <c r="I10" i="16"/>
  <c r="H10" i="16"/>
  <c r="F10" i="16"/>
  <c r="E10" i="16"/>
  <c r="D10" i="16"/>
  <c r="T68" i="14"/>
  <c r="U68" i="14"/>
  <c r="Y30" i="12"/>
  <c r="X30" i="12"/>
  <c r="Z8" i="12"/>
  <c r="Y8" i="12"/>
  <c r="X8" i="12"/>
  <c r="V8" i="12"/>
  <c r="R8" i="12"/>
  <c r="Q8" i="12"/>
  <c r="P8" i="12"/>
  <c r="N8" i="12"/>
  <c r="M8" i="12"/>
  <c r="L8" i="12"/>
  <c r="J8" i="12"/>
  <c r="I8" i="12"/>
  <c r="H8" i="12"/>
  <c r="F8" i="12"/>
  <c r="E8" i="12"/>
  <c r="D8" i="12"/>
  <c r="H68" i="14"/>
  <c r="I68" i="14"/>
  <c r="AD37" i="16"/>
  <c r="V68" i="14"/>
  <c r="J68" i="14"/>
  <c r="Z68" i="14"/>
  <c r="J37" i="18" l="1"/>
  <c r="AC35" i="18"/>
  <c r="AB35" i="18"/>
  <c r="AC34" i="18"/>
  <c r="AB34" i="18"/>
  <c r="AC35" i="16" l="1"/>
  <c r="AB35" i="16"/>
  <c r="AC35" i="15"/>
  <c r="AB35" i="15"/>
  <c r="AD28" i="12"/>
  <c r="AC28" i="12"/>
  <c r="AB28" i="12"/>
  <c r="AE28" i="12" s="1"/>
  <c r="AB21" i="14"/>
  <c r="AC21" i="14"/>
  <c r="AE21" i="14" s="1"/>
  <c r="AD21" i="14"/>
  <c r="AB22" i="14"/>
  <c r="AC22" i="14"/>
  <c r="AE22" i="14" s="1"/>
  <c r="AD22" i="14"/>
  <c r="AB23" i="14"/>
  <c r="AC23" i="14"/>
  <c r="AD23" i="14"/>
  <c r="AB24" i="14"/>
  <c r="AC24" i="14"/>
  <c r="AD24" i="14"/>
  <c r="AE24" i="14" l="1"/>
  <c r="AE23" i="14"/>
  <c r="L37" i="15"/>
  <c r="AE10" i="15" l="1"/>
  <c r="AB38" i="15"/>
  <c r="AE10" i="16"/>
  <c r="AE10" i="17"/>
  <c r="V37" i="18"/>
  <c r="Z37" i="17"/>
  <c r="D37" i="17"/>
  <c r="E37" i="17"/>
  <c r="F37" i="17"/>
  <c r="H37" i="17"/>
  <c r="I37" i="17"/>
  <c r="J37" i="17"/>
  <c r="L37" i="17"/>
  <c r="M37" i="17"/>
  <c r="N37" i="17"/>
  <c r="P37" i="17"/>
  <c r="Q37" i="17"/>
  <c r="R37" i="17"/>
  <c r="T37" i="17"/>
  <c r="U37" i="17"/>
  <c r="V37" i="17"/>
  <c r="X37" i="17"/>
  <c r="Y37" i="17"/>
  <c r="N37" i="15"/>
  <c r="Z30" i="12"/>
  <c r="N30" i="12"/>
  <c r="AD37" i="17" l="1"/>
  <c r="AD27" i="12"/>
  <c r="AC27" i="12"/>
  <c r="AB27" i="12"/>
  <c r="AE27" i="12" s="1"/>
  <c r="AB29" i="12"/>
  <c r="AC29" i="12"/>
  <c r="AD29" i="12"/>
  <c r="AD13" i="16"/>
  <c r="AD14" i="16"/>
  <c r="AD15" i="16"/>
  <c r="AD16" i="16"/>
  <c r="AD17" i="16"/>
  <c r="AD18" i="16"/>
  <c r="AD19" i="16"/>
  <c r="AD20" i="16"/>
  <c r="AD22" i="16"/>
  <c r="AD23" i="16"/>
  <c r="AD24" i="16"/>
  <c r="AD25" i="16"/>
  <c r="AD26" i="16"/>
  <c r="AD27" i="16"/>
  <c r="AD28" i="16"/>
  <c r="AD29" i="16"/>
  <c r="AD30" i="16"/>
  <c r="AD31" i="16"/>
  <c r="AD32" i="16"/>
  <c r="AD36" i="16"/>
  <c r="AC13" i="16"/>
  <c r="AC14" i="16"/>
  <c r="AC15" i="16"/>
  <c r="AC16" i="16"/>
  <c r="AC17" i="16"/>
  <c r="AC18" i="16"/>
  <c r="AC19" i="16"/>
  <c r="AC20" i="16"/>
  <c r="AC22" i="16"/>
  <c r="AC23" i="16"/>
  <c r="AC24" i="16"/>
  <c r="AC25" i="16"/>
  <c r="AC26" i="16"/>
  <c r="AE26" i="16" s="1"/>
  <c r="AC27" i="16"/>
  <c r="AC28" i="16"/>
  <c r="AC29" i="16"/>
  <c r="AC30" i="16"/>
  <c r="AC31" i="16"/>
  <c r="AC32" i="16"/>
  <c r="AB13" i="16"/>
  <c r="AE13" i="16" s="1"/>
  <c r="AB14" i="16"/>
  <c r="AE14" i="16" s="1"/>
  <c r="AB15" i="16"/>
  <c r="AB16" i="16"/>
  <c r="AB17" i="16"/>
  <c r="AB18" i="16"/>
  <c r="AB19" i="16"/>
  <c r="AB20" i="16"/>
  <c r="AB22" i="16"/>
  <c r="AB23" i="16"/>
  <c r="AE23" i="16" s="1"/>
  <c r="AB24" i="16"/>
  <c r="AB25" i="16"/>
  <c r="AB26" i="16"/>
  <c r="AB27" i="16"/>
  <c r="AE27" i="16" s="1"/>
  <c r="AB28" i="16"/>
  <c r="AE28" i="16" s="1"/>
  <c r="AB29" i="16"/>
  <c r="AB30" i="16"/>
  <c r="AB31" i="16"/>
  <c r="AE31" i="16" s="1"/>
  <c r="AB32" i="16"/>
  <c r="AE32" i="16" s="1"/>
  <c r="AB36" i="16"/>
  <c r="AE36" i="16" s="1"/>
  <c r="AB12" i="16"/>
  <c r="AE12" i="16" s="1"/>
  <c r="AC12" i="16"/>
  <c r="AD12" i="16"/>
  <c r="D37" i="16"/>
  <c r="D38" i="16"/>
  <c r="E37" i="16"/>
  <c r="E38" i="16"/>
  <c r="E42" i="16" s="1"/>
  <c r="F37" i="16"/>
  <c r="H37" i="16"/>
  <c r="H38" i="16" s="1"/>
  <c r="I37" i="16"/>
  <c r="I38" i="16" s="1"/>
  <c r="J37" i="16"/>
  <c r="L37" i="16"/>
  <c r="L38" i="16" s="1"/>
  <c r="M37" i="16"/>
  <c r="M38" i="16" s="1"/>
  <c r="N37" i="16"/>
  <c r="P37" i="16"/>
  <c r="P38" i="16" s="1"/>
  <c r="Q37" i="16"/>
  <c r="Q38" i="16" s="1"/>
  <c r="R37" i="16"/>
  <c r="T37" i="16"/>
  <c r="T38" i="16" s="1"/>
  <c r="U37" i="16"/>
  <c r="U38" i="16" s="1"/>
  <c r="V37" i="16"/>
  <c r="X37" i="16"/>
  <c r="X38" i="16" s="1"/>
  <c r="Y37" i="16"/>
  <c r="Y38" i="16" s="1"/>
  <c r="Z37" i="16"/>
  <c r="AC36" i="17"/>
  <c r="AC26" i="17"/>
  <c r="AC40" i="17"/>
  <c r="AB36" i="17"/>
  <c r="AB26" i="17"/>
  <c r="AB40" i="17"/>
  <c r="AC40" i="18"/>
  <c r="AC41" i="18"/>
  <c r="AC42" i="18"/>
  <c r="AB40" i="18"/>
  <c r="AB42" i="18" s="1"/>
  <c r="AB41" i="18"/>
  <c r="Y42" i="18"/>
  <c r="X42" i="18"/>
  <c r="U42" i="18"/>
  <c r="T42" i="18"/>
  <c r="Q42" i="18"/>
  <c r="P42" i="18"/>
  <c r="M42" i="18"/>
  <c r="L42" i="18"/>
  <c r="I42" i="18"/>
  <c r="H42" i="18"/>
  <c r="E42" i="18"/>
  <c r="D42" i="18"/>
  <c r="AB29" i="18"/>
  <c r="AE29" i="18" s="1"/>
  <c r="AB30" i="18"/>
  <c r="AD13" i="18"/>
  <c r="AD14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12" i="18"/>
  <c r="AC13" i="18"/>
  <c r="AC14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12" i="18"/>
  <c r="AB13" i="18"/>
  <c r="AB14" i="18"/>
  <c r="AB16" i="18"/>
  <c r="AB17" i="18"/>
  <c r="AE17" i="18" s="1"/>
  <c r="AB18" i="18"/>
  <c r="AB19" i="18"/>
  <c r="AB20" i="18"/>
  <c r="AB21" i="18"/>
  <c r="AE21" i="18" s="1"/>
  <c r="AB22" i="18"/>
  <c r="AE22" i="18" s="1"/>
  <c r="AB23" i="18"/>
  <c r="AB24" i="18"/>
  <c r="AE24" i="18" s="1"/>
  <c r="AB25" i="18"/>
  <c r="AB26" i="18"/>
  <c r="AB27" i="18"/>
  <c r="AB28" i="18"/>
  <c r="AE28" i="18" s="1"/>
  <c r="AB31" i="18"/>
  <c r="AB32" i="18"/>
  <c r="AB33" i="18"/>
  <c r="AB12" i="18"/>
  <c r="AE12" i="18"/>
  <c r="AA61" i="18"/>
  <c r="W61" i="18"/>
  <c r="S61" i="18"/>
  <c r="O61" i="18"/>
  <c r="K61" i="18"/>
  <c r="G61" i="18"/>
  <c r="AA60" i="18"/>
  <c r="W60" i="18"/>
  <c r="S60" i="18"/>
  <c r="O60" i="18"/>
  <c r="K60" i="18"/>
  <c r="G60" i="18"/>
  <c r="AA59" i="18"/>
  <c r="W59" i="18"/>
  <c r="S59" i="18"/>
  <c r="O59" i="18"/>
  <c r="K59" i="18"/>
  <c r="G59" i="18"/>
  <c r="AA58" i="18"/>
  <c r="W58" i="18"/>
  <c r="S58" i="18"/>
  <c r="O58" i="18"/>
  <c r="K58" i="18"/>
  <c r="G58" i="18"/>
  <c r="AA57" i="18"/>
  <c r="W57" i="18"/>
  <c r="S57" i="18"/>
  <c r="O57" i="18"/>
  <c r="K57" i="18"/>
  <c r="G57" i="18"/>
  <c r="AA56" i="18"/>
  <c r="W56" i="18"/>
  <c r="S56" i="18"/>
  <c r="O56" i="18"/>
  <c r="K56" i="18"/>
  <c r="G56" i="18"/>
  <c r="AA55" i="18"/>
  <c r="W55" i="18"/>
  <c r="S55" i="18"/>
  <c r="O55" i="18"/>
  <c r="K55" i="18"/>
  <c r="G55" i="18"/>
  <c r="AA54" i="18"/>
  <c r="W54" i="18"/>
  <c r="S54" i="18"/>
  <c r="O54" i="18"/>
  <c r="K54" i="18"/>
  <c r="G54" i="18"/>
  <c r="AA53" i="18"/>
  <c r="W53" i="18"/>
  <c r="S53" i="18"/>
  <c r="O53" i="18"/>
  <c r="K53" i="18"/>
  <c r="G53" i="18"/>
  <c r="W52" i="18"/>
  <c r="K52" i="18"/>
  <c r="G52" i="18"/>
  <c r="AA51" i="18"/>
  <c r="W51" i="18"/>
  <c r="O51" i="18"/>
  <c r="K51" i="18"/>
  <c r="G51" i="18"/>
  <c r="AA50" i="18"/>
  <c r="W50" i="18"/>
  <c r="S50" i="18"/>
  <c r="O50" i="18"/>
  <c r="K50" i="18"/>
  <c r="G50" i="18"/>
  <c r="Z37" i="18"/>
  <c r="R37" i="18"/>
  <c r="Q37" i="18"/>
  <c r="Q38" i="18" s="1"/>
  <c r="P37" i="18"/>
  <c r="P38" i="18" s="1"/>
  <c r="P43" i="18" s="1"/>
  <c r="N37" i="18"/>
  <c r="N38" i="18" s="1"/>
  <c r="F37" i="18"/>
  <c r="Y37" i="18"/>
  <c r="Y38" i="18" s="1"/>
  <c r="Y43" i="18" s="1"/>
  <c r="X37" i="18"/>
  <c r="X38" i="18" s="1"/>
  <c r="X43" i="18" s="1"/>
  <c r="U37" i="18"/>
  <c r="U38" i="18" s="1"/>
  <c r="U43" i="18" s="1"/>
  <c r="T37" i="18"/>
  <c r="T38" i="18" s="1"/>
  <c r="T43" i="18" s="1"/>
  <c r="M37" i="18"/>
  <c r="L37" i="18"/>
  <c r="L38" i="18" s="1"/>
  <c r="L43" i="18" s="1"/>
  <c r="I37" i="18"/>
  <c r="I38" i="18" s="1"/>
  <c r="H37" i="18"/>
  <c r="E37" i="18"/>
  <c r="E38" i="18" s="1"/>
  <c r="E43" i="18" s="1"/>
  <c r="D37" i="18"/>
  <c r="D38" i="18" s="1"/>
  <c r="D43" i="18" s="1"/>
  <c r="Y41" i="17"/>
  <c r="X41" i="17"/>
  <c r="U41" i="17"/>
  <c r="T41" i="17"/>
  <c r="Q41" i="17"/>
  <c r="P41" i="17"/>
  <c r="M41" i="17"/>
  <c r="L41" i="17"/>
  <c r="I41" i="17"/>
  <c r="H41" i="17"/>
  <c r="E41" i="17"/>
  <c r="D41" i="17"/>
  <c r="AD13" i="17"/>
  <c r="AD14" i="17"/>
  <c r="AD15" i="17"/>
  <c r="AD16" i="17"/>
  <c r="AD17" i="17"/>
  <c r="AD18" i="17"/>
  <c r="AD19" i="17"/>
  <c r="AD20" i="17"/>
  <c r="AD21" i="17"/>
  <c r="AD23" i="17"/>
  <c r="AD24" i="17"/>
  <c r="AD25" i="17"/>
  <c r="AD27" i="17"/>
  <c r="AD28" i="17"/>
  <c r="AD29" i="17"/>
  <c r="AD30" i="17"/>
  <c r="AD31" i="17"/>
  <c r="AD32" i="17"/>
  <c r="AD33" i="17"/>
  <c r="AD34" i="17"/>
  <c r="AD35" i="17"/>
  <c r="AD12" i="17"/>
  <c r="AC13" i="17"/>
  <c r="AC14" i="17"/>
  <c r="AC15" i="17"/>
  <c r="AC16" i="17"/>
  <c r="AC17" i="17"/>
  <c r="AC18" i="17"/>
  <c r="AC19" i="17"/>
  <c r="AC20" i="17"/>
  <c r="AC21" i="17"/>
  <c r="AC23" i="17"/>
  <c r="AC24" i="17"/>
  <c r="AC25" i="17"/>
  <c r="AC27" i="17"/>
  <c r="AC28" i="17"/>
  <c r="AC29" i="17"/>
  <c r="AC30" i="17"/>
  <c r="AC31" i="17"/>
  <c r="AC32" i="17"/>
  <c r="AC33" i="17"/>
  <c r="AC34" i="17"/>
  <c r="AC35" i="17"/>
  <c r="AC12" i="17"/>
  <c r="AB13" i="17"/>
  <c r="AB14" i="17"/>
  <c r="AB15" i="17"/>
  <c r="AB16" i="17"/>
  <c r="AB17" i="17"/>
  <c r="AB18" i="17"/>
  <c r="AB19" i="17"/>
  <c r="AB20" i="17"/>
  <c r="AB21" i="17"/>
  <c r="AB23" i="17"/>
  <c r="AB24" i="17"/>
  <c r="AB25" i="17"/>
  <c r="AB27" i="17"/>
  <c r="AB28" i="17"/>
  <c r="AB29" i="17"/>
  <c r="AB30" i="17"/>
  <c r="AB31" i="17"/>
  <c r="AB32" i="17"/>
  <c r="AB33" i="17"/>
  <c r="AB34" i="17"/>
  <c r="AB35" i="17"/>
  <c r="AB12" i="17"/>
  <c r="H38" i="18"/>
  <c r="H43" i="18" s="1"/>
  <c r="AA60" i="17"/>
  <c r="W60" i="17"/>
  <c r="S60" i="17"/>
  <c r="O60" i="17"/>
  <c r="K60" i="17"/>
  <c r="G60" i="17"/>
  <c r="AA59" i="17"/>
  <c r="W59" i="17"/>
  <c r="S59" i="17"/>
  <c r="O59" i="17"/>
  <c r="K59" i="17"/>
  <c r="G59" i="17"/>
  <c r="AA58" i="17"/>
  <c r="W58" i="17"/>
  <c r="S58" i="17"/>
  <c r="O58" i="17"/>
  <c r="K58" i="17"/>
  <c r="G58" i="17"/>
  <c r="AA57" i="17"/>
  <c r="W57" i="17"/>
  <c r="S57" i="17"/>
  <c r="O57" i="17"/>
  <c r="K57" i="17"/>
  <c r="G57" i="17"/>
  <c r="AA56" i="17"/>
  <c r="W56" i="17"/>
  <c r="S56" i="17"/>
  <c r="O56" i="17"/>
  <c r="K56" i="17"/>
  <c r="G56" i="17"/>
  <c r="AA55" i="17"/>
  <c r="W55" i="17"/>
  <c r="S55" i="17"/>
  <c r="O55" i="17"/>
  <c r="K55" i="17"/>
  <c r="G55" i="17"/>
  <c r="AA54" i="17"/>
  <c r="W54" i="17"/>
  <c r="S54" i="17"/>
  <c r="O54" i="17"/>
  <c r="K54" i="17"/>
  <c r="G54" i="17"/>
  <c r="AA53" i="17"/>
  <c r="W53" i="17"/>
  <c r="S53" i="17"/>
  <c r="O53" i="17"/>
  <c r="K53" i="17"/>
  <c r="G53" i="17"/>
  <c r="AA52" i="17"/>
  <c r="W52" i="17"/>
  <c r="S52" i="17"/>
  <c r="O52" i="17"/>
  <c r="K52" i="17"/>
  <c r="G52" i="17"/>
  <c r="AA51" i="17"/>
  <c r="W51" i="17"/>
  <c r="S51" i="17"/>
  <c r="O51" i="17"/>
  <c r="K51" i="17"/>
  <c r="G51" i="17"/>
  <c r="W50" i="17"/>
  <c r="S50" i="17"/>
  <c r="O50" i="17"/>
  <c r="K50" i="17"/>
  <c r="G50" i="17"/>
  <c r="AA49" i="17"/>
  <c r="W49" i="17"/>
  <c r="S49" i="17"/>
  <c r="O49" i="17"/>
  <c r="K49" i="17"/>
  <c r="G49" i="17"/>
  <c r="Y38" i="17"/>
  <c r="X38" i="17"/>
  <c r="P38" i="17"/>
  <c r="Q38" i="17"/>
  <c r="Q42" i="17" s="1"/>
  <c r="D38" i="17"/>
  <c r="I38" i="17"/>
  <c r="H38" i="17"/>
  <c r="H42" i="17" s="1"/>
  <c r="T38" i="17"/>
  <c r="T42" i="17" s="1"/>
  <c r="E38" i="17"/>
  <c r="M38" i="17"/>
  <c r="U38" i="17"/>
  <c r="U42" i="17" s="1"/>
  <c r="L38" i="17"/>
  <c r="L42" i="17" s="1"/>
  <c r="AC34" i="16"/>
  <c r="AC40" i="16"/>
  <c r="AC33" i="16"/>
  <c r="AB34" i="16"/>
  <c r="AB40" i="16"/>
  <c r="AB33" i="16"/>
  <c r="AA60" i="16"/>
  <c r="W60" i="16"/>
  <c r="S60" i="16"/>
  <c r="O60" i="16"/>
  <c r="K60" i="16"/>
  <c r="G60" i="16"/>
  <c r="AA59" i="16"/>
  <c r="W59" i="16"/>
  <c r="S59" i="16"/>
  <c r="O59" i="16"/>
  <c r="K59" i="16"/>
  <c r="G59" i="16"/>
  <c r="AA58" i="16"/>
  <c r="W58" i="16"/>
  <c r="S58" i="16"/>
  <c r="O58" i="16"/>
  <c r="K58" i="16"/>
  <c r="G58" i="16"/>
  <c r="AA57" i="16"/>
  <c r="W57" i="16"/>
  <c r="S57" i="16"/>
  <c r="O57" i="16"/>
  <c r="K57" i="16"/>
  <c r="G57" i="16"/>
  <c r="AA56" i="16"/>
  <c r="W56" i="16"/>
  <c r="S56" i="16"/>
  <c r="O56" i="16"/>
  <c r="K56" i="16"/>
  <c r="G56" i="16"/>
  <c r="AA55" i="16"/>
  <c r="W55" i="16"/>
  <c r="S55" i="16"/>
  <c r="O55" i="16"/>
  <c r="K55" i="16"/>
  <c r="G55" i="16"/>
  <c r="AA54" i="16"/>
  <c r="W54" i="16"/>
  <c r="S54" i="16"/>
  <c r="O54" i="16"/>
  <c r="K54" i="16"/>
  <c r="G54" i="16"/>
  <c r="AA53" i="16"/>
  <c r="W53" i="16"/>
  <c r="S53" i="16"/>
  <c r="O53" i="16"/>
  <c r="K53" i="16"/>
  <c r="G53" i="16"/>
  <c r="AA52" i="16"/>
  <c r="W52" i="16"/>
  <c r="S52" i="16"/>
  <c r="O52" i="16"/>
  <c r="K52" i="16"/>
  <c r="G52" i="16"/>
  <c r="AA51" i="16"/>
  <c r="W51" i="16"/>
  <c r="S51" i="16"/>
  <c r="O51" i="16"/>
  <c r="K51" i="16"/>
  <c r="G51" i="16"/>
  <c r="W50" i="16"/>
  <c r="S50" i="16"/>
  <c r="O50" i="16"/>
  <c r="K50" i="16"/>
  <c r="G50" i="16"/>
  <c r="AA49" i="16"/>
  <c r="W49" i="16"/>
  <c r="S49" i="16"/>
  <c r="O49" i="16"/>
  <c r="K49" i="16"/>
  <c r="G49" i="16"/>
  <c r="AC36" i="15"/>
  <c r="AC40" i="15"/>
  <c r="AC34" i="15"/>
  <c r="AB36" i="15"/>
  <c r="AB40" i="15"/>
  <c r="AB34" i="15"/>
  <c r="AD13" i="15"/>
  <c r="AD14" i="15"/>
  <c r="AD15" i="15"/>
  <c r="AD16" i="15"/>
  <c r="AD17" i="15"/>
  <c r="AD18" i="15"/>
  <c r="AD19" i="15"/>
  <c r="AD20" i="15"/>
  <c r="AD21" i="15"/>
  <c r="AD23" i="15"/>
  <c r="AD24" i="15"/>
  <c r="AD25" i="15"/>
  <c r="AD26" i="15"/>
  <c r="AD27" i="15"/>
  <c r="AD28" i="15"/>
  <c r="AD30" i="15"/>
  <c r="AD31" i="15"/>
  <c r="AD32" i="15"/>
  <c r="AD33" i="15"/>
  <c r="AD12" i="15"/>
  <c r="AC13" i="15"/>
  <c r="AC14" i="15"/>
  <c r="AC15" i="15"/>
  <c r="AC16" i="15"/>
  <c r="AC17" i="15"/>
  <c r="AC18" i="15"/>
  <c r="AC19" i="15"/>
  <c r="AC20" i="15"/>
  <c r="AC21" i="15"/>
  <c r="AC23" i="15"/>
  <c r="AC24" i="15"/>
  <c r="AC25" i="15"/>
  <c r="AC26" i="15"/>
  <c r="AC27" i="15"/>
  <c r="AC28" i="15"/>
  <c r="AC30" i="15"/>
  <c r="AC31" i="15"/>
  <c r="AC32" i="15"/>
  <c r="AC33" i="15"/>
  <c r="AC12" i="15"/>
  <c r="AB13" i="15"/>
  <c r="AE13" i="15"/>
  <c r="AB14" i="15"/>
  <c r="AB15" i="15"/>
  <c r="AB16" i="15"/>
  <c r="AB17" i="15"/>
  <c r="AE17" i="15" s="1"/>
  <c r="AB18" i="15"/>
  <c r="AB19" i="15"/>
  <c r="AB20" i="15"/>
  <c r="AB21" i="15"/>
  <c r="AE21" i="15" s="1"/>
  <c r="AB23" i="15"/>
  <c r="AB24" i="15"/>
  <c r="AB25" i="15"/>
  <c r="AB26" i="15"/>
  <c r="AB27" i="15"/>
  <c r="AB28" i="15"/>
  <c r="AB30" i="15"/>
  <c r="AE30" i="15" s="1"/>
  <c r="AB31" i="15"/>
  <c r="AE31" i="15" s="1"/>
  <c r="AB32" i="15"/>
  <c r="AB33" i="15"/>
  <c r="AB12" i="15"/>
  <c r="AA60" i="15"/>
  <c r="W60" i="15"/>
  <c r="S60" i="15"/>
  <c r="O60" i="15"/>
  <c r="K60" i="15"/>
  <c r="G60" i="15"/>
  <c r="AA59" i="15"/>
  <c r="W59" i="15"/>
  <c r="S59" i="15"/>
  <c r="O59" i="15"/>
  <c r="K59" i="15"/>
  <c r="G59" i="15"/>
  <c r="AA58" i="15"/>
  <c r="W58" i="15"/>
  <c r="S58" i="15"/>
  <c r="O58" i="15"/>
  <c r="K58" i="15"/>
  <c r="G58" i="15"/>
  <c r="AA57" i="15"/>
  <c r="W57" i="15"/>
  <c r="S57" i="15"/>
  <c r="O57" i="15"/>
  <c r="K57" i="15"/>
  <c r="G57" i="15"/>
  <c r="AA56" i="15"/>
  <c r="W56" i="15"/>
  <c r="S56" i="15"/>
  <c r="O56" i="15"/>
  <c r="K56" i="15"/>
  <c r="G56" i="15"/>
  <c r="AA55" i="15"/>
  <c r="W55" i="15"/>
  <c r="S55" i="15"/>
  <c r="O55" i="15"/>
  <c r="K55" i="15"/>
  <c r="G55" i="15"/>
  <c r="AA54" i="15"/>
  <c r="W54" i="15"/>
  <c r="S54" i="15"/>
  <c r="O54" i="15"/>
  <c r="K54" i="15"/>
  <c r="G54" i="15"/>
  <c r="AA53" i="15"/>
  <c r="W53" i="15"/>
  <c r="S53" i="15"/>
  <c r="O53" i="15"/>
  <c r="K53" i="15"/>
  <c r="G53" i="15"/>
  <c r="AA52" i="15"/>
  <c r="W52" i="15"/>
  <c r="S52" i="15"/>
  <c r="O52" i="15"/>
  <c r="K52" i="15"/>
  <c r="G52" i="15"/>
  <c r="AA51" i="15"/>
  <c r="W51" i="15"/>
  <c r="S51" i="15"/>
  <c r="O51" i="15"/>
  <c r="K51" i="15"/>
  <c r="G51" i="15"/>
  <c r="W50" i="15"/>
  <c r="S50" i="15"/>
  <c r="O50" i="15"/>
  <c r="K50" i="15"/>
  <c r="G50" i="15"/>
  <c r="AA49" i="15"/>
  <c r="W49" i="15"/>
  <c r="S49" i="15"/>
  <c r="O49" i="15"/>
  <c r="K49" i="15"/>
  <c r="G49" i="15"/>
  <c r="V37" i="15"/>
  <c r="R37" i="15"/>
  <c r="J37" i="15"/>
  <c r="F37" i="15"/>
  <c r="E37" i="15"/>
  <c r="E38" i="15" s="1"/>
  <c r="D37" i="15"/>
  <c r="AE12" i="15"/>
  <c r="D38" i="15"/>
  <c r="D42" i="15" s="1"/>
  <c r="H37" i="15"/>
  <c r="P37" i="15"/>
  <c r="P38" i="15" s="1"/>
  <c r="Y38" i="15"/>
  <c r="Q37" i="15"/>
  <c r="Q38" i="15" s="1"/>
  <c r="L38" i="15"/>
  <c r="T37" i="15"/>
  <c r="T38" i="15" s="1"/>
  <c r="I37" i="15"/>
  <c r="I38" i="15" s="1"/>
  <c r="M37" i="15"/>
  <c r="M38" i="15" s="1"/>
  <c r="U37" i="15"/>
  <c r="U38" i="15" s="1"/>
  <c r="AD26" i="12"/>
  <c r="AC26" i="12"/>
  <c r="AB26" i="12"/>
  <c r="AD24" i="12"/>
  <c r="AC24" i="12"/>
  <c r="AE24" i="12" s="1"/>
  <c r="AB24" i="12"/>
  <c r="AD22" i="12"/>
  <c r="AC22" i="12"/>
  <c r="AB22" i="12"/>
  <c r="AE22" i="12" s="1"/>
  <c r="AD21" i="12"/>
  <c r="AC21" i="12"/>
  <c r="AB21" i="12"/>
  <c r="AD20" i="12"/>
  <c r="AC20" i="12"/>
  <c r="AB20" i="12"/>
  <c r="AE20" i="12" s="1"/>
  <c r="AD19" i="12"/>
  <c r="AC19" i="12"/>
  <c r="AB19" i="12"/>
  <c r="AD18" i="12"/>
  <c r="AC18" i="12"/>
  <c r="AB18" i="12"/>
  <c r="AE18" i="12" s="1"/>
  <c r="AD17" i="12"/>
  <c r="AC17" i="12"/>
  <c r="AB17" i="12"/>
  <c r="AD16" i="12"/>
  <c r="AC16" i="12"/>
  <c r="AB16" i="12"/>
  <c r="AD15" i="12"/>
  <c r="AC15" i="12"/>
  <c r="AE15" i="12" s="1"/>
  <c r="AB15" i="12"/>
  <c r="AD14" i="12"/>
  <c r="AC14" i="12"/>
  <c r="AE14" i="12" s="1"/>
  <c r="AB14" i="12"/>
  <c r="AD13" i="12"/>
  <c r="AC13" i="12"/>
  <c r="AB13" i="12"/>
  <c r="AD12" i="12"/>
  <c r="AC12" i="12"/>
  <c r="AB12" i="12"/>
  <c r="AD11" i="12"/>
  <c r="AC11" i="12"/>
  <c r="AB11" i="12"/>
  <c r="AD10" i="12"/>
  <c r="AC10" i="12"/>
  <c r="AB10" i="12"/>
  <c r="AE13" i="12"/>
  <c r="AB76" i="14"/>
  <c r="AE67" i="14"/>
  <c r="AD66" i="14"/>
  <c r="AC66" i="14"/>
  <c r="AB66" i="14"/>
  <c r="AD65" i="14"/>
  <c r="AC65" i="14"/>
  <c r="AB65" i="14"/>
  <c r="AD64" i="14"/>
  <c r="AC64" i="14"/>
  <c r="AB64" i="14"/>
  <c r="AD63" i="14"/>
  <c r="AC63" i="14"/>
  <c r="AB63" i="14"/>
  <c r="AD62" i="14"/>
  <c r="AC62" i="14"/>
  <c r="AB62" i="14"/>
  <c r="AD61" i="14"/>
  <c r="AC61" i="14"/>
  <c r="AB61" i="14"/>
  <c r="AD60" i="14"/>
  <c r="AC60" i="14"/>
  <c r="AB60" i="14"/>
  <c r="AD59" i="14"/>
  <c r="AC59" i="14"/>
  <c r="AB59" i="14"/>
  <c r="AE59" i="14" s="1"/>
  <c r="AD58" i="14"/>
  <c r="AC58" i="14"/>
  <c r="AB58" i="14"/>
  <c r="AD57" i="14"/>
  <c r="AC57" i="14"/>
  <c r="AB57" i="14"/>
  <c r="AD56" i="14"/>
  <c r="AC56" i="14"/>
  <c r="AB56" i="14"/>
  <c r="AD55" i="14"/>
  <c r="AC55" i="14"/>
  <c r="AB55" i="14"/>
  <c r="AD54" i="14"/>
  <c r="AC54" i="14"/>
  <c r="AB54" i="14"/>
  <c r="AD53" i="14"/>
  <c r="AC53" i="14"/>
  <c r="AB53" i="14"/>
  <c r="AD52" i="14"/>
  <c r="AC52" i="14"/>
  <c r="AB52" i="14"/>
  <c r="AD51" i="14"/>
  <c r="AC51" i="14"/>
  <c r="AB51" i="14"/>
  <c r="AE51" i="14" s="1"/>
  <c r="AD50" i="14"/>
  <c r="AC50" i="14"/>
  <c r="AB50" i="14"/>
  <c r="AD49" i="14"/>
  <c r="AC49" i="14"/>
  <c r="AB49" i="14"/>
  <c r="AD48" i="14"/>
  <c r="AC48" i="14"/>
  <c r="AB48" i="14"/>
  <c r="AD47" i="14"/>
  <c r="AC47" i="14"/>
  <c r="AB47" i="14"/>
  <c r="AE47" i="14" s="1"/>
  <c r="AD46" i="14"/>
  <c r="AC46" i="14"/>
  <c r="AB46" i="14"/>
  <c r="AD45" i="14"/>
  <c r="AC45" i="14"/>
  <c r="AB45" i="14"/>
  <c r="AD44" i="14"/>
  <c r="AC44" i="14"/>
  <c r="AB44" i="14"/>
  <c r="AD43" i="14"/>
  <c r="AC43" i="14"/>
  <c r="AB43" i="14"/>
  <c r="AE43" i="14" s="1"/>
  <c r="AD42" i="14"/>
  <c r="AC42" i="14"/>
  <c r="AB42" i="14"/>
  <c r="AD41" i="14"/>
  <c r="AC41" i="14"/>
  <c r="AB41" i="14"/>
  <c r="AD40" i="14"/>
  <c r="AC40" i="14"/>
  <c r="AB40" i="14"/>
  <c r="AD39" i="14"/>
  <c r="AC39" i="14"/>
  <c r="AB39" i="14"/>
  <c r="AE39" i="14" s="1"/>
  <c r="AD38" i="14"/>
  <c r="AC38" i="14"/>
  <c r="AB38" i="14"/>
  <c r="AD37" i="14"/>
  <c r="AC37" i="14"/>
  <c r="AB37" i="14"/>
  <c r="AD36" i="14"/>
  <c r="AC36" i="14"/>
  <c r="AB36" i="14"/>
  <c r="AD35" i="14"/>
  <c r="AC35" i="14"/>
  <c r="AB35" i="14"/>
  <c r="AD34" i="14"/>
  <c r="AC34" i="14"/>
  <c r="AB34" i="14"/>
  <c r="AD33" i="14"/>
  <c r="AC33" i="14"/>
  <c r="AB33" i="14"/>
  <c r="AD32" i="14"/>
  <c r="AC32" i="14"/>
  <c r="AB32" i="14"/>
  <c r="AD31" i="14"/>
  <c r="AC31" i="14"/>
  <c r="AB31" i="14"/>
  <c r="AD30" i="14"/>
  <c r="AC30" i="14"/>
  <c r="AB30" i="14"/>
  <c r="AD29" i="14"/>
  <c r="AC29" i="14"/>
  <c r="AE29" i="14" s="1"/>
  <c r="AB29" i="14"/>
  <c r="AD28" i="14"/>
  <c r="AC28" i="14"/>
  <c r="AB28" i="14"/>
  <c r="AD27" i="14"/>
  <c r="AC27" i="14"/>
  <c r="AB27" i="14"/>
  <c r="AD26" i="14"/>
  <c r="AC26" i="14"/>
  <c r="AB26" i="14"/>
  <c r="AD25" i="14"/>
  <c r="AC25" i="14"/>
  <c r="AE25" i="14" s="1"/>
  <c r="AB25" i="14"/>
  <c r="AD20" i="14"/>
  <c r="AC20" i="14"/>
  <c r="AB20" i="14"/>
  <c r="AD19" i="14"/>
  <c r="AC19" i="14"/>
  <c r="AB19" i="14"/>
  <c r="AD18" i="14"/>
  <c r="AC18" i="14"/>
  <c r="AB18" i="14"/>
  <c r="AD17" i="14"/>
  <c r="AC17" i="14"/>
  <c r="AB17" i="14"/>
  <c r="AD16" i="14"/>
  <c r="AC16" i="14"/>
  <c r="AB16" i="14"/>
  <c r="AE16" i="14" s="1"/>
  <c r="AD15" i="14"/>
  <c r="AC15" i="14"/>
  <c r="AB15" i="14"/>
  <c r="AE15" i="14" s="1"/>
  <c r="AD14" i="14"/>
  <c r="AC14" i="14"/>
  <c r="AE14" i="14" s="1"/>
  <c r="AB14" i="14"/>
  <c r="AD13" i="14"/>
  <c r="AC13" i="14"/>
  <c r="AB13" i="14"/>
  <c r="AD12" i="14"/>
  <c r="AC12" i="14"/>
  <c r="AB12" i="14"/>
  <c r="AD11" i="14"/>
  <c r="AC11" i="14"/>
  <c r="AB11" i="14"/>
  <c r="AD10" i="14"/>
  <c r="AC10" i="14"/>
  <c r="AE10" i="14" s="1"/>
  <c r="AB10" i="14"/>
  <c r="AA55" i="12"/>
  <c r="W55" i="12"/>
  <c r="S55" i="12"/>
  <c r="O55" i="12"/>
  <c r="K55" i="12"/>
  <c r="G55" i="12"/>
  <c r="AA54" i="12"/>
  <c r="W54" i="12"/>
  <c r="S54" i="12"/>
  <c r="O54" i="12"/>
  <c r="K54" i="12"/>
  <c r="G54" i="12"/>
  <c r="AA53" i="12"/>
  <c r="W53" i="12"/>
  <c r="S53" i="12"/>
  <c r="O53" i="12"/>
  <c r="K53" i="12"/>
  <c r="G53" i="12"/>
  <c r="AA52" i="12"/>
  <c r="W52" i="12"/>
  <c r="S52" i="12"/>
  <c r="O52" i="12"/>
  <c r="K52" i="12"/>
  <c r="G52" i="12"/>
  <c r="AA51" i="12"/>
  <c r="W51" i="12"/>
  <c r="S51" i="12"/>
  <c r="O51" i="12"/>
  <c r="K51" i="12"/>
  <c r="G51" i="12"/>
  <c r="AA50" i="12"/>
  <c r="W50" i="12"/>
  <c r="S50" i="12"/>
  <c r="O50" i="12"/>
  <c r="K50" i="12"/>
  <c r="G50" i="12"/>
  <c r="AA49" i="12"/>
  <c r="W49" i="12"/>
  <c r="S49" i="12"/>
  <c r="O49" i="12"/>
  <c r="K49" i="12"/>
  <c r="G49" i="12"/>
  <c r="AA48" i="12"/>
  <c r="W48" i="12"/>
  <c r="S48" i="12"/>
  <c r="O48" i="12"/>
  <c r="K48" i="12"/>
  <c r="G48" i="12"/>
  <c r="AA47" i="12"/>
  <c r="W47" i="12"/>
  <c r="S47" i="12"/>
  <c r="O47" i="12"/>
  <c r="K47" i="12"/>
  <c r="G47" i="12"/>
  <c r="AA46" i="12"/>
  <c r="W46" i="12"/>
  <c r="S46" i="12"/>
  <c r="O46" i="12"/>
  <c r="K46" i="12"/>
  <c r="G46" i="12"/>
  <c r="AA45" i="12"/>
  <c r="W45" i="12"/>
  <c r="S45" i="12"/>
  <c r="O45" i="12"/>
  <c r="K45" i="12"/>
  <c r="G45" i="12"/>
  <c r="AA44" i="12"/>
  <c r="W44" i="12"/>
  <c r="S44" i="12"/>
  <c r="O44" i="12"/>
  <c r="K44" i="12"/>
  <c r="G44" i="12"/>
  <c r="V30" i="12"/>
  <c r="R30" i="12"/>
  <c r="J30" i="12"/>
  <c r="F30" i="12"/>
  <c r="E30" i="12"/>
  <c r="E31" i="12" s="1"/>
  <c r="E37" i="12" s="1"/>
  <c r="AA95" i="14"/>
  <c r="W95" i="14"/>
  <c r="S95" i="14"/>
  <c r="O95" i="14"/>
  <c r="K95" i="14"/>
  <c r="G95" i="14"/>
  <c r="AA94" i="14"/>
  <c r="W94" i="14"/>
  <c r="O94" i="14"/>
  <c r="K94" i="14"/>
  <c r="G94" i="14"/>
  <c r="AA93" i="14"/>
  <c r="W93" i="14"/>
  <c r="S93" i="14"/>
  <c r="O93" i="14"/>
  <c r="K93" i="14"/>
  <c r="G93" i="14"/>
  <c r="AA92" i="14"/>
  <c r="W92" i="14"/>
  <c r="S92" i="14"/>
  <c r="O92" i="14"/>
  <c r="K92" i="14"/>
  <c r="G92" i="14"/>
  <c r="AA91" i="14"/>
  <c r="W91" i="14"/>
  <c r="S91" i="14"/>
  <c r="O91" i="14"/>
  <c r="K91" i="14"/>
  <c r="G91" i="14"/>
  <c r="AA90" i="14"/>
  <c r="W90" i="14"/>
  <c r="S90" i="14"/>
  <c r="O90" i="14"/>
  <c r="K90" i="14"/>
  <c r="G90" i="14"/>
  <c r="AA89" i="14"/>
  <c r="W89" i="14"/>
  <c r="S89" i="14"/>
  <c r="O89" i="14"/>
  <c r="K89" i="14"/>
  <c r="G89" i="14"/>
  <c r="AA88" i="14"/>
  <c r="W88" i="14"/>
  <c r="S88" i="14"/>
  <c r="O88" i="14"/>
  <c r="K88" i="14"/>
  <c r="G88" i="14"/>
  <c r="AA87" i="14"/>
  <c r="W87" i="14"/>
  <c r="S87" i="14"/>
  <c r="O87" i="14"/>
  <c r="K87" i="14"/>
  <c r="G87" i="14"/>
  <c r="AA86" i="14"/>
  <c r="W86" i="14"/>
  <c r="O86" i="14"/>
  <c r="K86" i="14"/>
  <c r="G86" i="14"/>
  <c r="AA85" i="14"/>
  <c r="W85" i="14"/>
  <c r="S85" i="14"/>
  <c r="O85" i="14"/>
  <c r="K85" i="14"/>
  <c r="G85" i="14"/>
  <c r="AA84" i="14"/>
  <c r="W84" i="14"/>
  <c r="S84" i="14"/>
  <c r="O84" i="14"/>
  <c r="K84" i="14"/>
  <c r="G84" i="14"/>
  <c r="AD80" i="14"/>
  <c r="Z80" i="14"/>
  <c r="V80" i="14"/>
  <c r="V81" i="14" s="1"/>
  <c r="R80" i="14"/>
  <c r="N80" i="14"/>
  <c r="J80" i="14"/>
  <c r="F80" i="14"/>
  <c r="U80" i="14"/>
  <c r="T80" i="14"/>
  <c r="AC80" i="14"/>
  <c r="AB80" i="14"/>
  <c r="Y80" i="14"/>
  <c r="E76" i="14"/>
  <c r="D76" i="14"/>
  <c r="R68" i="14"/>
  <c r="N68" i="14"/>
  <c r="F68" i="14"/>
  <c r="D68" i="14"/>
  <c r="AE66" i="14"/>
  <c r="AE62" i="14"/>
  <c r="AE61" i="14"/>
  <c r="AE46" i="14"/>
  <c r="AE42" i="14"/>
  <c r="AE11" i="14"/>
  <c r="AE76" i="14"/>
  <c r="L30" i="12"/>
  <c r="L31" i="12" s="1"/>
  <c r="L37" i="12" s="1"/>
  <c r="T30" i="12"/>
  <c r="M30" i="12"/>
  <c r="M31" i="12" s="1"/>
  <c r="M37" i="12" s="1"/>
  <c r="I30" i="12"/>
  <c r="I31" i="12" s="1"/>
  <c r="I37" i="12" s="1"/>
  <c r="Q30" i="12"/>
  <c r="Q31" i="12" s="1"/>
  <c r="Q37" i="12" s="1"/>
  <c r="Y31" i="12"/>
  <c r="Y37" i="12" s="1"/>
  <c r="P30" i="12"/>
  <c r="P31" i="12" s="1"/>
  <c r="P37" i="12" s="1"/>
  <c r="D30" i="12"/>
  <c r="D31" i="12"/>
  <c r="D37" i="12" s="1"/>
  <c r="U30" i="12"/>
  <c r="H30" i="12"/>
  <c r="H31" i="12" s="1"/>
  <c r="H37" i="12" s="1"/>
  <c r="X31" i="12"/>
  <c r="X37" i="12" s="1"/>
  <c r="Q68" i="14"/>
  <c r="Y68" i="14"/>
  <c r="L80" i="14"/>
  <c r="M76" i="14"/>
  <c r="U76" i="14"/>
  <c r="Q80" i="14"/>
  <c r="P80" i="14"/>
  <c r="L68" i="14"/>
  <c r="M68" i="14"/>
  <c r="X76" i="14"/>
  <c r="AC76" i="14"/>
  <c r="X80" i="14"/>
  <c r="P68" i="14"/>
  <c r="X68" i="14"/>
  <c r="E68" i="14"/>
  <c r="E81" i="14" s="1"/>
  <c r="Q76" i="14"/>
  <c r="Y76" i="14"/>
  <c r="I76" i="14"/>
  <c r="M80" i="14"/>
  <c r="L76" i="14"/>
  <c r="T76" i="14"/>
  <c r="P76" i="14"/>
  <c r="H76" i="14"/>
  <c r="H81" i="14" s="1"/>
  <c r="AD37" i="15" l="1"/>
  <c r="AE19" i="15"/>
  <c r="AB38" i="16"/>
  <c r="AE18" i="14"/>
  <c r="AD68" i="14"/>
  <c r="AD81" i="14" s="1"/>
  <c r="AD10" i="15" s="1"/>
  <c r="AC68" i="14"/>
  <c r="V10" i="17"/>
  <c r="V10" i="18"/>
  <c r="V38" i="15"/>
  <c r="AE35" i="14"/>
  <c r="AB68" i="14"/>
  <c r="AB81" i="14" s="1"/>
  <c r="I42" i="17"/>
  <c r="E42" i="17"/>
  <c r="D42" i="17"/>
  <c r="Q43" i="18"/>
  <c r="I43" i="18"/>
  <c r="AE31" i="18"/>
  <c r="AE52" i="18"/>
  <c r="AC37" i="18"/>
  <c r="AA62" i="18"/>
  <c r="AE27" i="18"/>
  <c r="AD37" i="18"/>
  <c r="AE33" i="17"/>
  <c r="AE29" i="17"/>
  <c r="AB37" i="16"/>
  <c r="AE30" i="16"/>
  <c r="AE22" i="16"/>
  <c r="AE17" i="16"/>
  <c r="AE29" i="16"/>
  <c r="AE25" i="16"/>
  <c r="AE16" i="16"/>
  <c r="AC37" i="16"/>
  <c r="AC38" i="16" s="1"/>
  <c r="AC37" i="15"/>
  <c r="AE27" i="15"/>
  <c r="AE23" i="15"/>
  <c r="AD30" i="12"/>
  <c r="AE12" i="12"/>
  <c r="AE11" i="12"/>
  <c r="AE21" i="12"/>
  <c r="W56" i="12"/>
  <c r="AE19" i="12"/>
  <c r="AE29" i="12"/>
  <c r="AE55" i="14"/>
  <c r="AE63" i="14"/>
  <c r="AE44" i="14"/>
  <c r="AE60" i="14"/>
  <c r="U81" i="14"/>
  <c r="U8" i="12" s="1"/>
  <c r="F81" i="14"/>
  <c r="AE19" i="14"/>
  <c r="AE49" i="14"/>
  <c r="AE54" i="14"/>
  <c r="AE58" i="14"/>
  <c r="AB37" i="18"/>
  <c r="AB38" i="18" s="1"/>
  <c r="AB43" i="18" s="1"/>
  <c r="AB30" i="12"/>
  <c r="AE26" i="12"/>
  <c r="AE86" i="14"/>
  <c r="AE28" i="14"/>
  <c r="Z81" i="14"/>
  <c r="AE20" i="14"/>
  <c r="AE26" i="14"/>
  <c r="AE30" i="14"/>
  <c r="AE50" i="14"/>
  <c r="AE23" i="18"/>
  <c r="AE33" i="18"/>
  <c r="AE26" i="18"/>
  <c r="AE19" i="18"/>
  <c r="AE18" i="18"/>
  <c r="AE13" i="18"/>
  <c r="AE20" i="16"/>
  <c r="AE18" i="16"/>
  <c r="AE33" i="15"/>
  <c r="AE28" i="15"/>
  <c r="AE26" i="15"/>
  <c r="AE17" i="12"/>
  <c r="AE16" i="12"/>
  <c r="AE34" i="14"/>
  <c r="T81" i="14"/>
  <c r="T8" i="12" s="1"/>
  <c r="AE33" i="14"/>
  <c r="L81" i="14"/>
  <c r="AE53" i="18"/>
  <c r="AE59" i="18"/>
  <c r="S62" i="18"/>
  <c r="AE51" i="18"/>
  <c r="AE55" i="18"/>
  <c r="AE57" i="18"/>
  <c r="AE61" i="18"/>
  <c r="AE32" i="18"/>
  <c r="AE30" i="18"/>
  <c r="G62" i="18"/>
  <c r="W62" i="18"/>
  <c r="O62" i="18"/>
  <c r="AE25" i="18"/>
  <c r="AE20" i="18"/>
  <c r="AE56" i="18"/>
  <c r="AE54" i="18"/>
  <c r="AE58" i="18"/>
  <c r="AE60" i="18"/>
  <c r="AE16" i="18"/>
  <c r="K62" i="18"/>
  <c r="AE14" i="18"/>
  <c r="AE50" i="18"/>
  <c r="AE52" i="12"/>
  <c r="X42" i="17"/>
  <c r="AE34" i="17"/>
  <c r="AE16" i="17"/>
  <c r="AC37" i="17"/>
  <c r="AC38" i="17" s="1"/>
  <c r="AB37" i="17"/>
  <c r="AB38" i="17" s="1"/>
  <c r="AE12" i="17"/>
  <c r="AA61" i="17"/>
  <c r="AB41" i="17"/>
  <c r="AC41" i="17"/>
  <c r="AE23" i="17"/>
  <c r="AE18" i="17"/>
  <c r="AE14" i="17"/>
  <c r="AE30" i="17"/>
  <c r="AE35" i="17"/>
  <c r="AE27" i="17"/>
  <c r="AE17" i="17"/>
  <c r="AE13" i="17"/>
  <c r="AE31" i="17"/>
  <c r="AE28" i="17"/>
  <c r="O61" i="17"/>
  <c r="M42" i="17"/>
  <c r="AE25" i="17"/>
  <c r="P42" i="17"/>
  <c r="Y42" i="17"/>
  <c r="G61" i="17"/>
  <c r="W61" i="17"/>
  <c r="AE51" i="17"/>
  <c r="S61" i="17"/>
  <c r="AE53" i="17"/>
  <c r="AE57" i="17"/>
  <c r="AE59" i="17"/>
  <c r="AE32" i="17"/>
  <c r="AE24" i="17"/>
  <c r="AE19" i="17"/>
  <c r="AE15" i="17"/>
  <c r="AE21" i="17"/>
  <c r="P42" i="16"/>
  <c r="Q42" i="16"/>
  <c r="T42" i="16"/>
  <c r="X42" i="16"/>
  <c r="D42" i="16"/>
  <c r="W61" i="16"/>
  <c r="AA61" i="16"/>
  <c r="Y42" i="16"/>
  <c r="AE24" i="16"/>
  <c r="AE19" i="16"/>
  <c r="AE15" i="16"/>
  <c r="AE37" i="16" s="1"/>
  <c r="AE58" i="16"/>
  <c r="H42" i="16"/>
  <c r="AE57" i="16"/>
  <c r="AE60" i="16"/>
  <c r="K61" i="16"/>
  <c r="I42" i="16"/>
  <c r="L42" i="16"/>
  <c r="S61" i="16"/>
  <c r="AE50" i="16"/>
  <c r="M42" i="16"/>
  <c r="U42" i="16"/>
  <c r="AC30" i="12"/>
  <c r="AC31" i="12" s="1"/>
  <c r="AC37" i="12" s="1"/>
  <c r="O61" i="15"/>
  <c r="AE54" i="15"/>
  <c r="T42" i="15"/>
  <c r="P42" i="15"/>
  <c r="AE18" i="15"/>
  <c r="U42" i="15"/>
  <c r="L42" i="15"/>
  <c r="H38" i="15"/>
  <c r="E42" i="15"/>
  <c r="AE14" i="15"/>
  <c r="AE24" i="15"/>
  <c r="AE50" i="15"/>
  <c r="I42" i="15"/>
  <c r="G61" i="15"/>
  <c r="AC38" i="15"/>
  <c r="Q42" i="15"/>
  <c r="Y42" i="15"/>
  <c r="M42" i="15"/>
  <c r="X38" i="15"/>
  <c r="AA61" i="15"/>
  <c r="S61" i="15"/>
  <c r="AE32" i="15"/>
  <c r="AE15" i="15"/>
  <c r="AE25" i="15"/>
  <c r="AE20" i="15"/>
  <c r="AE16" i="15"/>
  <c r="S56" i="12"/>
  <c r="AE10" i="12"/>
  <c r="AA56" i="12"/>
  <c r="P81" i="14"/>
  <c r="D81" i="14"/>
  <c r="N81" i="14"/>
  <c r="K96" i="14"/>
  <c r="AE12" i="14"/>
  <c r="AE13" i="14"/>
  <c r="AE17" i="14"/>
  <c r="AE27" i="14"/>
  <c r="AE31" i="14"/>
  <c r="AE32" i="14"/>
  <c r="AE36" i="14"/>
  <c r="AE37" i="14"/>
  <c r="AE40" i="14"/>
  <c r="AE41" i="14"/>
  <c r="AE45" i="14"/>
  <c r="AE48" i="14"/>
  <c r="AE52" i="14"/>
  <c r="AE53" i="14"/>
  <c r="AE56" i="14"/>
  <c r="AE57" i="14"/>
  <c r="AE64" i="14"/>
  <c r="AE65" i="14"/>
  <c r="M81" i="14"/>
  <c r="M10" i="18" s="1"/>
  <c r="I81" i="14"/>
  <c r="AE93" i="14"/>
  <c r="AE94" i="14"/>
  <c r="AE50" i="17"/>
  <c r="AE58" i="17"/>
  <c r="AE60" i="17"/>
  <c r="AE54" i="17"/>
  <c r="AE56" i="17"/>
  <c r="AE55" i="17"/>
  <c r="K61" i="17"/>
  <c r="AE52" i="17"/>
  <c r="AE49" i="17"/>
  <c r="AE20" i="17"/>
  <c r="AE51" i="16"/>
  <c r="AE52" i="16"/>
  <c r="AE53" i="16"/>
  <c r="AE54" i="16"/>
  <c r="AE55" i="16"/>
  <c r="AE56" i="16"/>
  <c r="AE59" i="16"/>
  <c r="G61" i="16"/>
  <c r="O61" i="16"/>
  <c r="K61" i="15"/>
  <c r="AE52" i="15"/>
  <c r="AE55" i="15"/>
  <c r="AE56" i="15"/>
  <c r="AE57" i="15"/>
  <c r="AE58" i="15"/>
  <c r="AE59" i="15"/>
  <c r="AE60" i="15"/>
  <c r="W61" i="15"/>
  <c r="AE53" i="15"/>
  <c r="AE49" i="15"/>
  <c r="AE44" i="12"/>
  <c r="AE45" i="12"/>
  <c r="AE46" i="12"/>
  <c r="AE47" i="12"/>
  <c r="AE49" i="12"/>
  <c r="AE51" i="12"/>
  <c r="AE53" i="12"/>
  <c r="AE54" i="12"/>
  <c r="AE55" i="12"/>
  <c r="K56" i="12"/>
  <c r="AE48" i="12"/>
  <c r="AE50" i="12"/>
  <c r="G56" i="12"/>
  <c r="O56" i="12"/>
  <c r="AE38" i="14"/>
  <c r="AC81" i="14"/>
  <c r="G96" i="14"/>
  <c r="O96" i="14"/>
  <c r="AA96" i="14"/>
  <c r="AE88" i="14"/>
  <c r="AE89" i="14"/>
  <c r="AE90" i="14"/>
  <c r="AE91" i="14"/>
  <c r="Q81" i="14"/>
  <c r="J81" i="14"/>
  <c r="S96" i="14"/>
  <c r="R81" i="14"/>
  <c r="W96" i="14"/>
  <c r="AE92" i="14"/>
  <c r="AE85" i="14"/>
  <c r="AE87" i="14"/>
  <c r="AE95" i="14"/>
  <c r="AE84" i="14"/>
  <c r="Y81" i="14"/>
  <c r="X81" i="14"/>
  <c r="AE49" i="16"/>
  <c r="AE51" i="15"/>
  <c r="AC42" i="15" l="1"/>
  <c r="AE38" i="15"/>
  <c r="AE38" i="16"/>
  <c r="T31" i="12"/>
  <c r="T37" i="12" s="1"/>
  <c r="AE8" i="12"/>
  <c r="U31" i="12"/>
  <c r="U37" i="12" s="1"/>
  <c r="R10" i="17"/>
  <c r="R38" i="17" s="1"/>
  <c r="R10" i="18"/>
  <c r="R38" i="18" s="1"/>
  <c r="R38" i="15"/>
  <c r="R31" i="12"/>
  <c r="R38" i="16"/>
  <c r="M38" i="18"/>
  <c r="M43" i="18" s="1"/>
  <c r="J10" i="18"/>
  <c r="J38" i="18" s="1"/>
  <c r="J10" i="17"/>
  <c r="J38" i="17" s="1"/>
  <c r="J38" i="16"/>
  <c r="J31" i="12"/>
  <c r="J38" i="15"/>
  <c r="N10" i="17"/>
  <c r="N38" i="17" s="1"/>
  <c r="N31" i="12"/>
  <c r="N38" i="15"/>
  <c r="N38" i="16"/>
  <c r="Z10" i="18"/>
  <c r="Z38" i="18" s="1"/>
  <c r="Z10" i="17"/>
  <c r="Z38" i="17" s="1"/>
  <c r="Z38" i="16"/>
  <c r="Z31" i="12"/>
  <c r="Z38" i="15"/>
  <c r="F10" i="18"/>
  <c r="F38" i="18" s="1"/>
  <c r="F10" i="17"/>
  <c r="F38" i="17" s="1"/>
  <c r="F38" i="16"/>
  <c r="F38" i="15"/>
  <c r="F31" i="12"/>
  <c r="V38" i="18"/>
  <c r="V31" i="12"/>
  <c r="V38" i="17"/>
  <c r="AD38" i="15"/>
  <c r="V38" i="16"/>
  <c r="AC42" i="17"/>
  <c r="AE30" i="12"/>
  <c r="AB31" i="12"/>
  <c r="AB37" i="12" s="1"/>
  <c r="AE37" i="12" s="1"/>
  <c r="AE37" i="18"/>
  <c r="AE62" i="18"/>
  <c r="AB42" i="17"/>
  <c r="AE37" i="17"/>
  <c r="AE38" i="17" s="1"/>
  <c r="AE42" i="17" s="1"/>
  <c r="AE61" i="17"/>
  <c r="AC42" i="16"/>
  <c r="AE42" i="16" s="1"/>
  <c r="AE61" i="16"/>
  <c r="AE31" i="12"/>
  <c r="AE61" i="15"/>
  <c r="H42" i="15"/>
  <c r="X42" i="15"/>
  <c r="AB42" i="15" s="1"/>
  <c r="AE96" i="14"/>
  <c r="AE56" i="12"/>
  <c r="AE68" i="14"/>
  <c r="AE81" i="14" s="1"/>
  <c r="AD10" i="17" l="1"/>
  <c r="AD38" i="17" s="1"/>
  <c r="AD10" i="18"/>
  <c r="AD38" i="18" s="1"/>
  <c r="AD8" i="12"/>
  <c r="AD31" i="12" s="1"/>
  <c r="AD10" i="16"/>
  <c r="AD38" i="16" s="1"/>
  <c r="AE10" i="18"/>
  <c r="AE38" i="18" s="1"/>
  <c r="AE43" i="18" s="1"/>
  <c r="AC38" i="18"/>
  <c r="AC43" i="18" s="1"/>
  <c r="AE42" i="15"/>
</calcChain>
</file>

<file path=xl/sharedStrings.xml><?xml version="1.0" encoding="utf-8"?>
<sst xmlns="http://schemas.openxmlformats.org/spreadsheetml/2006/main" count="3075" uniqueCount="686">
  <si>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</si>
  <si>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</si>
  <si>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</si>
  <si>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</si>
  <si>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</si>
  <si>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</si>
  <si>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</si>
  <si>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</si>
  <si>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</si>
  <si>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</si>
  <si>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</si>
  <si>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</si>
  <si>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</si>
  <si>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</si>
  <si>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</si>
  <si>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</si>
  <si>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</si>
  <si>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</si>
  <si>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</si>
  <si>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</si>
  <si>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</si>
  <si>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</si>
  <si>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</si>
  <si>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</si>
  <si>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</si>
  <si>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</si>
  <si>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</si>
  <si>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</si>
  <si>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</si>
  <si>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</si>
  <si>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</si>
  <si>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</si>
  <si>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</si>
  <si>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</si>
  <si>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</si>
  <si>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</si>
  <si>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</si>
  <si>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</si>
  <si>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</si>
  <si>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</si>
  <si>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</si>
  <si>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</si>
  <si>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</si>
  <si>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</si>
  <si>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</si>
  <si>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</si>
  <si>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</si>
  <si>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</si>
  <si>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</si>
  <si>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</si>
  <si>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</si>
  <si>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</si>
  <si>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</si>
  <si>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</si>
  <si>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</si>
  <si>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</si>
  <si>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</si>
  <si>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</si>
  <si>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</si>
  <si>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</si>
  <si>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</si>
  <si>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</si>
  <si>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</si>
  <si>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</si>
  <si>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</si>
  <si>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</si>
  <si>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</si>
  <si>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</si>
  <si>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</si>
  <si>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</si>
  <si>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</si>
  <si>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</si>
  <si>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</si>
  <si>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</si>
  <si>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</si>
  <si>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</si>
  <si>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</si>
  <si>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</si>
  <si>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</si>
  <si>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</si>
  <si>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</si>
  <si>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</si>
  <si>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</si>
  <si>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</si>
  <si>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</si>
  <si>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</si>
  <si>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</si>
  <si>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</si>
  <si>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</si>
  <si>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1.</t>
  </si>
  <si>
    <t>Robotzsaru 2.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</si>
  <si>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</si>
  <si>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</si>
  <si>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</si>
  <si>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</si>
  <si>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</si>
  <si>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</si>
  <si>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</si>
  <si>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</si>
  <si>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</si>
  <si>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</si>
  <si>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</si>
  <si>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</si>
  <si>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</si>
  <si>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</si>
  <si>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</si>
  <si>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</si>
  <si>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 xml:space="preserve"> Bűnügyi szolgálati ismeretek 1.</t>
  </si>
  <si>
    <t>RBGV09</t>
  </si>
  <si>
    <t>Bűnügyi szolgálati ismeretek 3.</t>
  </si>
  <si>
    <t>RBGVB13</t>
  </si>
  <si>
    <t>Gazdaságvédelmi ismeretek 2.</t>
  </si>
  <si>
    <t>RBGVB10</t>
  </si>
  <si>
    <t>Gazdaságvédelmi ismeretek 1.</t>
  </si>
  <si>
    <t>BŰNÜGYI NYOMOZÓ SZAKIRÁNY</t>
  </si>
  <si>
    <t>BŰNÜGYI IGAZGATÁSI ALAPKÉPZÉSI SZAK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</si>
  <si>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</si>
  <si>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</si>
  <si>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</si>
  <si>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</si>
  <si>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</si>
  <si>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</si>
  <si>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</si>
  <si>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</si>
  <si>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RKNIB19</t>
  </si>
  <si>
    <t>RBGVB45</t>
  </si>
  <si>
    <t>RBGVB38</t>
  </si>
  <si>
    <t>RBGVB46</t>
  </si>
  <si>
    <t>KV</t>
  </si>
  <si>
    <t>Rendőrségi gazdálkodás</t>
  </si>
  <si>
    <t>KR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</si>
  <si>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</si>
  <si>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</si>
  <si>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</si>
  <si>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</si>
  <si>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</si>
  <si>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</si>
  <si>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</si>
  <si>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</si>
  <si>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</si>
  <si>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</si>
  <si>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</si>
  <si>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</si>
  <si>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</si>
  <si>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</si>
  <si>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Bűnügyi szolgálati ismeretek 1.</t>
  </si>
  <si>
    <t>RBGVB09</t>
  </si>
  <si>
    <t>RBGVB05</t>
  </si>
  <si>
    <t>Bűnügyi elemző-értékelő ismeretek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</si>
  <si>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</si>
  <si>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</si>
  <si>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</si>
  <si>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</si>
  <si>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</si>
  <si>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</si>
  <si>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</si>
  <si>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Kollokvium (K)</t>
  </si>
  <si>
    <t>Kollokvium (((zárvizsga tárgy((K(Z)))</t>
  </si>
  <si>
    <t xml:space="preserve">Krimináltechnika 1. </t>
  </si>
  <si>
    <t>RBÜEB08</t>
  </si>
  <si>
    <t>Igazságügyi orvostan</t>
  </si>
  <si>
    <t xml:space="preserve">számonkérés   </t>
  </si>
  <si>
    <t xml:space="preserve">számonkérés    </t>
  </si>
  <si>
    <t>elmélet + gyakorlat heti összes tanóra</t>
  </si>
  <si>
    <t>Törzsanyag tárgyai</t>
  </si>
  <si>
    <t>ÉÉ</t>
  </si>
  <si>
    <t>GYJ</t>
  </si>
  <si>
    <t>RKNIB23</t>
  </si>
  <si>
    <t>RJITB10</t>
  </si>
  <si>
    <t>Szabálysértési alapismeretek</t>
  </si>
  <si>
    <t>RRETB05</t>
  </si>
  <si>
    <t>Rendészettörténet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</si>
  <si>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</si>
  <si>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</si>
  <si>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</si>
  <si>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</si>
  <si>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</si>
  <si>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</si>
  <si>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ÉÉ(Z)</t>
  </si>
  <si>
    <t>K(SZG)</t>
  </si>
  <si>
    <t>ÉÉ(SZG)</t>
  </si>
  <si>
    <t>RKRIB19</t>
  </si>
  <si>
    <t>RKPTB03</t>
  </si>
  <si>
    <t>Kriminálpszichológia 1.</t>
  </si>
  <si>
    <t>RKPTB04</t>
  </si>
  <si>
    <t>Kriminálpszichológia 2.</t>
  </si>
  <si>
    <t>Vezetés- és szervezéselmélet</t>
  </si>
  <si>
    <t>Rendészeti kommunikáció tréning</t>
  </si>
  <si>
    <t>Irányítói, vezetői kompetenciafejlesztő tréning</t>
  </si>
  <si>
    <t>konfliktuskezelési tréning</t>
  </si>
  <si>
    <t/>
  </si>
  <si>
    <t>TÖRZSANYAG ÖSSZESEN</t>
  </si>
  <si>
    <t xml:space="preserve">SZG </t>
  </si>
  <si>
    <t>ZV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</si>
  <si>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</si>
  <si>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</si>
  <si>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</si>
  <si>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</si>
  <si>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</si>
  <si>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</si>
  <si>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RFTTB01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</si>
  <si>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</si>
  <si>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</si>
  <si>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</si>
  <si>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</si>
  <si>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</si>
  <si>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</si>
  <si>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</si>
  <si>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</si>
  <si>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ÖSSZES TANÓRA</t>
  </si>
  <si>
    <t>Szakirány/specializáció tárgyai</t>
  </si>
  <si>
    <t>Szakirány/specializáció összesen</t>
  </si>
  <si>
    <t xml:space="preserve"> SZAKON ÖSSZESEN</t>
  </si>
  <si>
    <t>ÖSSZES TANÓRARENDI KONTAKTÓRA</t>
  </si>
  <si>
    <t xml:space="preserve"> részidejű képzésben, levelező munkarend szerint tanuló hallgatók részére</t>
  </si>
  <si>
    <t xml:space="preserve"> </t>
  </si>
  <si>
    <t>Összesen</t>
  </si>
  <si>
    <t>BŰNÜGYI IGAZGATÁSI  ALAPKÉPZÉSI SZAK</t>
  </si>
  <si>
    <t xml:space="preserve"> GAZDASÁGVÉDELMI NYOMOZÓ SZAKIRÁNY</t>
  </si>
  <si>
    <t>számonkérés</t>
  </si>
  <si>
    <t>félévi összes</t>
  </si>
  <si>
    <t>összes</t>
  </si>
  <si>
    <t xml:space="preserve">B </t>
  </si>
  <si>
    <t>Gazdaságvédelmi pénzügyi jog 1.</t>
  </si>
  <si>
    <t>BŰNÜGYI ÉS GV SZOLGÁLATI ISMERETEK ZV</t>
  </si>
  <si>
    <t>BŰNÜGYI HÍRSZERZŐ SZAKIRÁNY</t>
  </si>
  <si>
    <t>Bűnügyi hírszerzési ismeretek 1.</t>
  </si>
  <si>
    <t>Bűnügyi hírszerzési ismeretek 2.</t>
  </si>
  <si>
    <t>Bűnügyi hírszerzési ismeretek 3.</t>
  </si>
  <si>
    <t>RBGVB34</t>
  </si>
  <si>
    <t>Titok és adatvédelem</t>
  </si>
  <si>
    <t>A bűnügyi hírszerzés elemzői támogatása 1.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</si>
  <si>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</si>
  <si>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</si>
  <si>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</si>
  <si>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</si>
  <si>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</si>
  <si>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RBGVB30</t>
  </si>
  <si>
    <t>RBGVB32</t>
  </si>
  <si>
    <t>Titkos ügyiratkezelés 1.</t>
  </si>
  <si>
    <t>BŰNÜGYI ÉS HÍRSZERZŐ SZOLGÁLATI ISMERETEK ZV</t>
  </si>
  <si>
    <t>INFORMATIKAI NYOMOZÓ SZAKIRÁNY</t>
  </si>
  <si>
    <t>Infokommunikációs eszközök</t>
  </si>
  <si>
    <t>Információbiztonság alapjai</t>
  </si>
  <si>
    <t>Infokommunikációs hálózatok és távközlési rendszerek</t>
  </si>
  <si>
    <t>A kiberbűnözés kriminológiai jellemzői</t>
  </si>
  <si>
    <t>A kiberbűnözés büntetőjogi sajátosságai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</si>
  <si>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</si>
  <si>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</si>
  <si>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</si>
  <si>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</si>
  <si>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</si>
  <si>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</si>
  <si>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Az információs társadalom világa</t>
  </si>
  <si>
    <t>BŰNÜGYI ÉS INFO SZOLGÁLATI ISMERETEK ZV</t>
  </si>
  <si>
    <t>BŰNÜGYI IGAZGATÁSI  ALAPKÉPZÉSI  SZAK</t>
  </si>
  <si>
    <t>PÉNZÜGYI NYOMOZÓ SZAKIRÁNY</t>
  </si>
  <si>
    <t>Bűnügyi szolgálati szakismeret 1.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</si>
  <si>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</si>
  <si>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</si>
  <si>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</si>
  <si>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</si>
  <si>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</si>
  <si>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</si>
  <si>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</si>
  <si>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</si>
  <si>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</si>
  <si>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</si>
  <si>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</si>
  <si>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</si>
  <si>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</si>
  <si>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</si>
  <si>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</si>
  <si>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</si>
  <si>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</si>
  <si>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</si>
  <si>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</si>
  <si>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>Vámjog és külkereskedelmi technika 2.</t>
  </si>
  <si>
    <t xml:space="preserve">Jövedéki és adójog </t>
  </si>
  <si>
    <t>Vámtarifa 1.</t>
  </si>
  <si>
    <t>Vámtarifa 2.</t>
  </si>
  <si>
    <t>RVPTB48</t>
  </si>
  <si>
    <t>Szabályzatismeret (pny.) 1.</t>
  </si>
  <si>
    <t>RVPTB49</t>
  </si>
  <si>
    <t>Szabályzatismeret (pny.) 2.</t>
  </si>
  <si>
    <t>RVPTB42</t>
  </si>
  <si>
    <t>NAV informatika (pny.)</t>
  </si>
  <si>
    <t>RVPTB50</t>
  </si>
  <si>
    <t>RVPTB43</t>
  </si>
  <si>
    <t xml:space="preserve">Pénzügyi nyomozói komplex ismeretek </t>
  </si>
  <si>
    <t>RVPTB66</t>
  </si>
  <si>
    <t>VÁMJOG ÉS KÜLKERESKEDELMI TECHNIKA SZIGORLAT</t>
  </si>
  <si>
    <t>Gazdasági szakimseret és Adóztatás ZV</t>
  </si>
  <si>
    <t>TÁRGYFELELŐS SZERVEZETI EGYSÉG</t>
  </si>
  <si>
    <t>TÁRGYFELELŐS SZEMÉLY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</si>
  <si>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</si>
  <si>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</si>
  <si>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</si>
  <si>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</si>
  <si>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</si>
  <si>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Rendészeti Magatartástudományi Tanszék</t>
  </si>
  <si>
    <t>Dr. Hegedűs Judit</t>
  </si>
  <si>
    <t>Fekete Zsuzsanna</t>
  </si>
  <si>
    <t>Rendészetelméleti és -történeti Tanszék</t>
  </si>
  <si>
    <t>Dr. Sallai János</t>
  </si>
  <si>
    <t>Közbiztonsági Tanszék</t>
  </si>
  <si>
    <t>Papp Dávid</t>
  </si>
  <si>
    <t>Rendészeti Vezetéstudományi Tanszék</t>
  </si>
  <si>
    <t>Dr. Kovács Gábor</t>
  </si>
  <si>
    <t>Dr. Chronowski Nóra</t>
  </si>
  <si>
    <t>Büntetőjogi Tanszék</t>
  </si>
  <si>
    <t>Dr. Polt Péter</t>
  </si>
  <si>
    <t>Dr. Pallagi Anikó</t>
  </si>
  <si>
    <t>Büntető-eljárásjogi Tanszék</t>
  </si>
  <si>
    <t>Dr. Fantoly Zsanett</t>
  </si>
  <si>
    <t>Kriminológiai Tanszék</t>
  </si>
  <si>
    <t>Dr. Barabás Andrea Tünde</t>
  </si>
  <si>
    <t>dr. Schubauerné dr. Hargitai Vera</t>
  </si>
  <si>
    <t>Bevándorlási Tanszék</t>
  </si>
  <si>
    <t>Dr. Hautzinger Zoltán</t>
  </si>
  <si>
    <t>Kriminálpszichológiai Tanszék</t>
  </si>
  <si>
    <t xml:space="preserve">Dr. Haller József </t>
  </si>
  <si>
    <t xml:space="preserve">Dr. Molnár Katalin </t>
  </si>
  <si>
    <t>RKNI</t>
  </si>
  <si>
    <t>BGKE</t>
  </si>
  <si>
    <t>dr. Németh Ágota</t>
  </si>
  <si>
    <t>Erdős Ákos</t>
  </si>
  <si>
    <t>Erdős Ágnes</t>
  </si>
  <si>
    <t>Dr. Szendrei Ferenc</t>
  </si>
  <si>
    <t>dr. Simon Béla</t>
  </si>
  <si>
    <t>Dr. Nyeste Péter</t>
  </si>
  <si>
    <t>dr. Gál Erika</t>
  </si>
  <si>
    <t>dr. Zsigmond Csaba</t>
  </si>
  <si>
    <t>Polgári Nemzetbiztonsági Tanszék</t>
  </si>
  <si>
    <t>Dr. Dobák Imre</t>
  </si>
  <si>
    <t>Szűcs Bálint</t>
  </si>
  <si>
    <t>Dr. Nagy Zoltán András</t>
  </si>
  <si>
    <t>dr. Kovács Zoltán</t>
  </si>
  <si>
    <t>Vám- és Pénzügyőri Tanszék</t>
  </si>
  <si>
    <t>Dr. Szabó Andrea</t>
  </si>
  <si>
    <t xml:space="preserve">Magasvári Adrienn </t>
  </si>
  <si>
    <t>dr. Czene-Polgár Viktória</t>
  </si>
  <si>
    <t xml:space="preserve">Zsámbokiné dr. Ficskovszky Ágnes </t>
  </si>
  <si>
    <t>RVPTB64</t>
  </si>
  <si>
    <t>RBGVB106</t>
  </si>
  <si>
    <t>Együttműködés a bűnügyi munkában</t>
  </si>
  <si>
    <t>RBGVB99</t>
  </si>
  <si>
    <t>Bűnügyi hírszerzési smeretek 1.</t>
  </si>
  <si>
    <t>RBGVB100</t>
  </si>
  <si>
    <t>Bűnügyi hírszerzési smeretek 2.</t>
  </si>
  <si>
    <t>RBGVB101</t>
  </si>
  <si>
    <t>Bűnügyi hírszerzési smeretek 3.</t>
  </si>
  <si>
    <t>RBGVB116</t>
  </si>
  <si>
    <t>RBGVB15</t>
  </si>
  <si>
    <t>RBGVB77</t>
  </si>
  <si>
    <t>RBGVB78</t>
  </si>
  <si>
    <t>RBGVB119</t>
  </si>
  <si>
    <t>RBGVB79</t>
  </si>
  <si>
    <t>RBGVB80</t>
  </si>
  <si>
    <t>RBGVB81</t>
  </si>
  <si>
    <t>RBGVB117</t>
  </si>
  <si>
    <t>RBGVB86</t>
  </si>
  <si>
    <t>RBGVB102</t>
  </si>
  <si>
    <t>dr. Szilvásy György Péter</t>
  </si>
  <si>
    <t>ÁNTK - Társadalmi Kommunikáció Tanszék</t>
  </si>
  <si>
    <t>RKRJB15</t>
  </si>
  <si>
    <t>Dr. Zsolt Péter</t>
  </si>
  <si>
    <t>ÁTKTB08</t>
  </si>
  <si>
    <t>RKRJB16</t>
  </si>
  <si>
    <t>RRMTB04</t>
  </si>
  <si>
    <t>RRMTB07</t>
  </si>
  <si>
    <t>RRMTB06</t>
  </si>
  <si>
    <t>Fekete Márta</t>
  </si>
  <si>
    <t>Idegennyelvi és Szaknyelvi Lektorátus</t>
  </si>
  <si>
    <t>Ürmösné Dr. Simon Gabriella</t>
  </si>
  <si>
    <t>Dr. Deák József</t>
  </si>
  <si>
    <t>NPNBB31</t>
  </si>
  <si>
    <t>RVPTB136</t>
  </si>
  <si>
    <t>VKMTB70</t>
  </si>
  <si>
    <t>Dr. Vass Gyula</t>
  </si>
  <si>
    <t>Katasztrófavédelmi Intézet</t>
  </si>
  <si>
    <t>NPNBB32</t>
  </si>
  <si>
    <t>RRETB13</t>
  </si>
  <si>
    <t>RKRIB20</t>
  </si>
  <si>
    <t>dr. Tirts Tibor</t>
  </si>
  <si>
    <t>dr. Anti Csaba</t>
  </si>
  <si>
    <t>Gazdaságvédemi közgazdaságtan (BIASZ)</t>
  </si>
  <si>
    <t>Gazdaságvédelmi pénzügyi jog 2. (BIASZ)</t>
  </si>
  <si>
    <t>Gazdaságvédelmi pénzügyi jog 3. (BIASZ)</t>
  </si>
  <si>
    <t>Gazdaságvédelmi pénzügyi jog 4. (BIASZ)</t>
  </si>
  <si>
    <t>Gazdaságvédelmi szakismeretek 1. (BIASZ)</t>
  </si>
  <si>
    <t>Gazdaságvédelmi szakismeretek 2. (BIASZ)</t>
  </si>
  <si>
    <t>Gazdaságvédelmi szakismeretek 3. (BIASZ)</t>
  </si>
  <si>
    <t>Gazdaságvédelmi szakismeretek 4. (BIASZ)</t>
  </si>
  <si>
    <t>RBGVB120</t>
  </si>
  <si>
    <t>Humán eszközök a bűnügyi munkában 1.</t>
  </si>
  <si>
    <t>RBGVB121</t>
  </si>
  <si>
    <t>Humán eszközök a bűnügyi munkában 2.</t>
  </si>
  <si>
    <t>RBGVB76</t>
  </si>
  <si>
    <t>RBGVB113</t>
  </si>
  <si>
    <t>HKKNBB16</t>
  </si>
  <si>
    <t>Nemzetbiztonsági Intézet</t>
  </si>
  <si>
    <t>Dr. Magyar Sándor</t>
  </si>
  <si>
    <t>RBGVB122</t>
  </si>
  <si>
    <t>RBGVB124</t>
  </si>
  <si>
    <t>RBGVB123</t>
  </si>
  <si>
    <t>RBGVB87</t>
  </si>
  <si>
    <t>RBGVB88</t>
  </si>
  <si>
    <t>RBGVB125</t>
  </si>
  <si>
    <t>RBGVB129</t>
  </si>
  <si>
    <t>RBGVB130</t>
  </si>
  <si>
    <t>RBGVB92</t>
  </si>
  <si>
    <t>RBGVB104</t>
  </si>
  <si>
    <t>RBGVB94</t>
  </si>
  <si>
    <t>RVPTB133</t>
  </si>
  <si>
    <t>RVPTB134</t>
  </si>
  <si>
    <t>RVPTB135</t>
  </si>
  <si>
    <t>RRMTB03</t>
  </si>
  <si>
    <t>Társadalmi és kommunikációs ismeretek alapjai</t>
  </si>
  <si>
    <t>Szabadon választható tantárgyak</t>
  </si>
  <si>
    <t>Konfliktuskezelési tréning</t>
  </si>
  <si>
    <t>Gazdaságvédelmi pénzügyi jog 2. biasz.</t>
  </si>
  <si>
    <t>Gazdaságvédelmi pénzügyi jog 3. biasz.</t>
  </si>
  <si>
    <t>Gazdaságvédelmi pénzügyi jog 4. biasz.</t>
  </si>
  <si>
    <t>Gazdaságvédelmi szakismeretek 2. biasz.</t>
  </si>
  <si>
    <t>Gazdaságvédelmi szakismeretek 1. biasz.</t>
  </si>
  <si>
    <t>Gazdaságvédelmi szakismeretek 3. biasz.</t>
  </si>
  <si>
    <t>Gazdaságvédelmi szakismeretek 4. biasz.</t>
  </si>
  <si>
    <t>Bűnügyi hírszerzési ismertek 1.</t>
  </si>
  <si>
    <t>RMTTB03</t>
  </si>
  <si>
    <t>SZG</t>
  </si>
  <si>
    <t>K(Z</t>
  </si>
  <si>
    <t>K(Z)</t>
  </si>
  <si>
    <t>B(Z)</t>
  </si>
  <si>
    <t>1K(Z)</t>
  </si>
  <si>
    <t>Idegennyelvi és Szaknyelvi Lektotátus</t>
  </si>
  <si>
    <t>Technikai bűnügyi hírszerzés</t>
  </si>
  <si>
    <t>Dr.Balla Zoltán</t>
  </si>
  <si>
    <t>Igazgatásrendészeti és Nemzetközi Rendészeti Tanszék</t>
  </si>
  <si>
    <t>RBGVB143</t>
  </si>
  <si>
    <t>Dr. Buzás Gábor</t>
  </si>
  <si>
    <t>Girhiny Kornél</t>
  </si>
  <si>
    <t>RBGVB107</t>
  </si>
  <si>
    <t>Szakmai vezetői ismeretek</t>
  </si>
  <si>
    <t>érvényes 2023/2024-es tanévtől felmenő rendszerben</t>
  </si>
  <si>
    <t>érvényes 2023/2024-es tanévtől felmenő rendszerben.</t>
  </si>
  <si>
    <t>Dr. Gárdonyi Gergely</t>
  </si>
  <si>
    <t>RFTTB06</t>
  </si>
  <si>
    <t>RINTB08</t>
  </si>
  <si>
    <t>A rendészet nemzetközi és uniós jogi alapjai b.</t>
  </si>
  <si>
    <t>Idegen nyelv 5.</t>
  </si>
  <si>
    <t>Idegen nyelv 6.</t>
  </si>
  <si>
    <t>dr. Potoczki Zoltán</t>
  </si>
  <si>
    <t>dr. Pajor Andrea</t>
  </si>
  <si>
    <t>dr. Balázs Zsolt</t>
  </si>
  <si>
    <t>Kockázatkezelési alapismeretek</t>
  </si>
  <si>
    <t>Rendészet és alapjogok</t>
  </si>
  <si>
    <t>RINTB09</t>
  </si>
  <si>
    <t>dr.Szilvásy György Péter</t>
  </si>
  <si>
    <t>RKNIB43</t>
  </si>
  <si>
    <t>Lőkiképzés 2.</t>
  </si>
  <si>
    <t xml:space="preserve">Dr. Suba László </t>
  </si>
  <si>
    <t>Dr. Csaba Zágon</t>
  </si>
  <si>
    <t>RVPTB150</t>
  </si>
  <si>
    <t>RINYB25</t>
  </si>
  <si>
    <t>RINYB26</t>
  </si>
  <si>
    <t>RINYB27</t>
  </si>
  <si>
    <t>RINYB28</t>
  </si>
  <si>
    <t>RINYB29</t>
  </si>
  <si>
    <t>RINYB30</t>
  </si>
  <si>
    <t>RINYB39</t>
  </si>
  <si>
    <t>RINYB40</t>
  </si>
  <si>
    <t>RINYB41</t>
  </si>
  <si>
    <t>RINYB42</t>
  </si>
  <si>
    <t>RINYB43</t>
  </si>
  <si>
    <t>RINYB44</t>
  </si>
  <si>
    <t>RINYB31</t>
  </si>
  <si>
    <t>RINYB32</t>
  </si>
  <si>
    <t>RINYB33</t>
  </si>
  <si>
    <t>RINYB34</t>
  </si>
  <si>
    <t>RHRTB65</t>
  </si>
  <si>
    <t>RHRTB22</t>
  </si>
  <si>
    <t>RBATB27</t>
  </si>
  <si>
    <t>RBATB20</t>
  </si>
  <si>
    <t>RBATB23</t>
  </si>
  <si>
    <t>RBATB49</t>
  </si>
  <si>
    <t>RNETB03</t>
  </si>
  <si>
    <t>RJITB07</t>
  </si>
  <si>
    <t>RARTB16</t>
  </si>
  <si>
    <t>RKRJB25</t>
  </si>
  <si>
    <t>RKRJB26</t>
  </si>
  <si>
    <t>RJITB06</t>
  </si>
  <si>
    <t xml:space="preserve">RBGVB36 </t>
  </si>
  <si>
    <t xml:space="preserve">RGBVB141 </t>
  </si>
  <si>
    <t xml:space="preserve">RBGVB134 </t>
  </si>
  <si>
    <t>RBGVB135</t>
  </si>
  <si>
    <t>RBGVB136</t>
  </si>
  <si>
    <t>RBGVB137</t>
  </si>
  <si>
    <t>RBGVB138</t>
  </si>
  <si>
    <t>RBGVB139</t>
  </si>
  <si>
    <t>RBGVB144</t>
  </si>
  <si>
    <t>RBGVB145</t>
  </si>
  <si>
    <t>RBGVB146</t>
  </si>
  <si>
    <t>RBGVB147</t>
  </si>
  <si>
    <t>RBVTB72</t>
  </si>
  <si>
    <t>RFTTB02</t>
  </si>
  <si>
    <t>RFTTB05</t>
  </si>
  <si>
    <t>RMORB04</t>
  </si>
  <si>
    <t>RMORB56</t>
  </si>
  <si>
    <t>RRETB09</t>
  </si>
  <si>
    <t>RRETB11</t>
  </si>
  <si>
    <t>RVPTB142</t>
  </si>
  <si>
    <t>RVPTB143</t>
  </si>
  <si>
    <t>RVPTB145</t>
  </si>
  <si>
    <t>RVPTB56</t>
  </si>
  <si>
    <t>RKBTB26</t>
  </si>
  <si>
    <t>Angol migrációs szaknyelv 1.</t>
  </si>
  <si>
    <t>Angol migrációs szaknyelv 2.</t>
  </si>
  <si>
    <t>Angol kommunikációs rendészeti szaknyelv 1.</t>
  </si>
  <si>
    <t>Angol kommunikációs rendészeti szaknyelv 2.</t>
  </si>
  <si>
    <t>Rendészeti szaknyelvi nyelvvizsgára felkészítés 1.</t>
  </si>
  <si>
    <t>Rendészeti szaknyelvi nyelvvizsgára felkészítés 2.</t>
  </si>
  <si>
    <t>Angol B2 nyelvvizsga felkészítő 2.</t>
  </si>
  <si>
    <t>Angol középfokú szintre hozó 1.</t>
  </si>
  <si>
    <t>Angol középfokú szintre hozó 2.</t>
  </si>
  <si>
    <t>Angol középfokú szintre hozó 3.</t>
  </si>
  <si>
    <t>Angol középfokú szintre hozó 4.</t>
  </si>
  <si>
    <t>Német rendészeti szaknyelv 1.</t>
  </si>
  <si>
    <t>Német rendészeti szaknyelv 2.</t>
  </si>
  <si>
    <t>Plurális rendészeti angol szaknyelv 1.</t>
  </si>
  <si>
    <t>Plurális rendészeti angol szaknyelv 2.</t>
  </si>
  <si>
    <t>Úti okmányok vizsgálata</t>
  </si>
  <si>
    <t>A schengeni egyezménnyel kapcsolatos rendészeti és biztonsági tanulmányok</t>
  </si>
  <si>
    <t>Biztonságpolitika és migráció</t>
  </si>
  <si>
    <t>A külföldiek integrációja hazánkban és az Európai Unióban</t>
  </si>
  <si>
    <t>Migráció Európa peremén</t>
  </si>
  <si>
    <t>Híres magyarok – az állampolgárság megállapítása és az államérdekű honosítás speciális szabályai</t>
  </si>
  <si>
    <t>Az Európai Elfogatóparancs és átadási eljárás</t>
  </si>
  <si>
    <t>Értékpapírjogi és tőkepiaci ismeretek</t>
  </si>
  <si>
    <t>Gyűlölet-bűncselekmények: bűnüldözés és bűnmegelőzés az Euróapi Unióban</t>
  </si>
  <si>
    <t>Humánerőforrás gazdálkodás</t>
  </si>
  <si>
    <t>Munkajog a gyakorlatban</t>
  </si>
  <si>
    <t>Vagyonjogi kérdések a rendészeti tevékenységben</t>
  </si>
  <si>
    <t>Bűnelemzés a modern bűnüldözésben</t>
  </si>
  <si>
    <t>A környezeti bűncselekmények elleni nemzetközi és hazai fellépés</t>
  </si>
  <si>
    <t>Bankok biztonsága, védelmi megoldásai</t>
  </si>
  <si>
    <t>Kiberbűnözés elleni rendészeti fellépés</t>
  </si>
  <si>
    <t>Információvédelem kriptográfiával az ókortól napjainki</t>
  </si>
  <si>
    <t>Modern technológiák  - avuló jog</t>
  </si>
  <si>
    <t xml:space="preserve">Esettanulmányok a gazdasági bűncselekmények témaköréből </t>
  </si>
  <si>
    <t>Új típusú információszerzés a bűnüldözésben</t>
  </si>
  <si>
    <t xml:space="preserve">Bv. intézetek kriminalisztikája testközelben </t>
  </si>
  <si>
    <t>Környezet- és természet elleni bűncselekmények kriminálmetodikája</t>
  </si>
  <si>
    <t>Bűnügyi helyszínelés a gyakorlatban</t>
  </si>
  <si>
    <t>Atomerőművek biztonsága</t>
  </si>
  <si>
    <t>Személyvédelem</t>
  </si>
  <si>
    <t>Sportrendészet</t>
  </si>
  <si>
    <t>Az Oroszországi Föderáció rendészeti rendszerei</t>
  </si>
  <si>
    <t>Bevételi hatóságok nemzetközi együttműködése</t>
  </si>
  <si>
    <t>Kockázatkezelés a rendvédelem területén</t>
  </si>
  <si>
    <t>Az emberi erőforrás, mint érték a rendészetben</t>
  </si>
  <si>
    <t>Vámellenőrzés a gyakorlatban – Záhonytól Brüsszelig</t>
  </si>
  <si>
    <t xml:space="preserve">Közlekedési büntetőjog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</si>
  <si>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</si>
  <si>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</si>
  <si>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</si>
  <si>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</si>
  <si>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</si>
  <si>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</si>
  <si>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</si>
  <si>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>Határrendészeti Tanszék</t>
  </si>
  <si>
    <t>Dr. Balla József</t>
  </si>
  <si>
    <t>Vájlok László</t>
  </si>
  <si>
    <t>Vajkai Edina Ildikó</t>
  </si>
  <si>
    <t>Klenner Zoltán</t>
  </si>
  <si>
    <t>dr. Szuhai Ilona</t>
  </si>
  <si>
    <t xml:space="preserve">dr. Mágó Barbara </t>
  </si>
  <si>
    <t>dr. Fachet Gergő</t>
  </si>
  <si>
    <t>dr. Schubauerné dr. Hargitai Veronika</t>
  </si>
  <si>
    <t>dr. Sipos Csilla</t>
  </si>
  <si>
    <t>Dr. Gyaraki Réka</t>
  </si>
  <si>
    <t>dr. Gyaraki Réka</t>
  </si>
  <si>
    <t>Dr. Károlyi László</t>
  </si>
  <si>
    <t>Hauber György</t>
  </si>
  <si>
    <t>Büntetés-végrehajtási Tanszék</t>
  </si>
  <si>
    <t>Dr. Czenczer Orsolya</t>
  </si>
  <si>
    <t>Farkasné dr. Halász Henrietta</t>
  </si>
  <si>
    <t>MÖRT</t>
  </si>
  <si>
    <t xml:space="preserve">dr. Rottler Violetta </t>
  </si>
  <si>
    <t>dr. Deák József</t>
  </si>
  <si>
    <t>Dr. Suba László</t>
  </si>
  <si>
    <t>Dr. Major Róbert</t>
  </si>
  <si>
    <t>RBÜEB07</t>
  </si>
  <si>
    <t>A vallomás műszeres ellenőrzése</t>
  </si>
  <si>
    <t>Dr. Budaházi Árpád</t>
  </si>
  <si>
    <t>A büntetőeljárás aktuális kihívásai</t>
  </si>
  <si>
    <t>RBÜEB10</t>
  </si>
  <si>
    <t>Robotzsaru 5.</t>
  </si>
  <si>
    <t>RKNIB27</t>
  </si>
  <si>
    <t>RKNIB39</t>
  </si>
  <si>
    <t>RKNIB42</t>
  </si>
  <si>
    <t>Sánta Györgyné Huba Judit</t>
  </si>
  <si>
    <t>Dr. Szekeres Bernadett</t>
  </si>
  <si>
    <t>Dr. Kovács Zoltán</t>
  </si>
  <si>
    <t>Dr. Hauber György</t>
  </si>
  <si>
    <t xml:space="preserve">BŰNÜGYI IGAZGATÁSI  ALAPKÉPZÉSI SZAK </t>
  </si>
  <si>
    <t>RBGVB87     RBGVB88</t>
  </si>
  <si>
    <t>A kiberbűnözés kriminológiai jellemzői,                 A kiberbűnözés bűntetőjogi sajátosságai</t>
  </si>
  <si>
    <t>A vagyon - és a szellemi tulajdon elleni bűncselekmények nyomozása a kibertérben.</t>
  </si>
  <si>
    <t xml:space="preserve"> RBGVB104</t>
  </si>
  <si>
    <t xml:space="preserve">Pénzügyi bűncselekmények nyomozása a kibertérben </t>
  </si>
  <si>
    <t xml:space="preserve"> RBGVB94</t>
  </si>
  <si>
    <t>RBGVB87     RBGVB89</t>
  </si>
  <si>
    <t>Kibernyomozói munka a terepen</t>
  </si>
  <si>
    <t>Bűnügyi szolgálati szakismeretek 2.</t>
  </si>
  <si>
    <t>Bűnügyi szolgálati szakismeretek 1.</t>
  </si>
  <si>
    <t>Jövedéki és adójog</t>
  </si>
  <si>
    <t>Vámtarifa 2. (pny.)</t>
  </si>
  <si>
    <t>Vámtarifa 1.(pny.)</t>
  </si>
  <si>
    <t xml:space="preserve">Közös Közszolgálati Gyakorlat </t>
  </si>
  <si>
    <t>Intézkedés módszertan (pny., vj) 1.</t>
  </si>
  <si>
    <t>A csúcstechnológiai bűnözés és nyomozása</t>
  </si>
  <si>
    <t>A bűnügyi hírszerzés gyakorlata 1. </t>
  </si>
  <si>
    <t>A bűnügyi hírszerzés gyakorlata 2. </t>
  </si>
  <si>
    <t>A bűnügyi hírszerzés gyakorlata 3. </t>
  </si>
  <si>
    <t>Dr. Christián László</t>
  </si>
  <si>
    <t>Dr. Nagy-Tóth Nikolett Ágnes</t>
  </si>
  <si>
    <t>Dr. Vári Vince</t>
  </si>
  <si>
    <t>Az állami büntetőhatalom elmélete és gyakorlata</t>
  </si>
  <si>
    <t>Dr. Horgos Lívia</t>
  </si>
  <si>
    <t>RBÜAB16</t>
  </si>
  <si>
    <t>A bűnözés legújabb tendenciáinak büntetőjogi kihívásai</t>
  </si>
  <si>
    <t>Bűntetőjogi Tanszék</t>
  </si>
  <si>
    <t>Dr. Amberg Erzsébet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</si>
  <si>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</si>
  <si>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</si>
  <si>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</si>
  <si>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</si>
  <si>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</si>
  <si>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</si>
  <si>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Dr. Petrétei Dávid</t>
  </si>
  <si>
    <t>RNYTB07</t>
  </si>
  <si>
    <t>Rendészet és turizmusbiztonság</t>
  </si>
  <si>
    <t>Dr. Mátyás Szabolcs</t>
  </si>
  <si>
    <t>RRVTB09</t>
  </si>
  <si>
    <t xml:space="preserve">Rendészeti menedzsment </t>
  </si>
  <si>
    <t>Dr. Kovács István</t>
  </si>
  <si>
    <t xml:space="preserve">Angol B2 nyelvvizsga felkészítő </t>
  </si>
  <si>
    <t>Krimináltechnikai Tanszék</t>
  </si>
  <si>
    <t>Krimináltaktikai Tanszék</t>
  </si>
  <si>
    <t>RINYB45</t>
  </si>
  <si>
    <t>RINYB46</t>
  </si>
  <si>
    <t>RBGVB49</t>
  </si>
  <si>
    <t>RBGVB148</t>
  </si>
  <si>
    <t>Társadalmi és kommunikációs ismeretek alapja</t>
  </si>
  <si>
    <t xml:space="preserve">RKRJB15 </t>
  </si>
  <si>
    <t xml:space="preserve">Alkotmányjogi alapintézmények </t>
  </si>
  <si>
    <t>Lőkiképzés 2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</si>
  <si>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</si>
  <si>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</si>
  <si>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</si>
  <si>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</si>
  <si>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</si>
  <si>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</si>
  <si>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</si>
  <si>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Rucska András</t>
  </si>
  <si>
    <t>dr. Bodor László</t>
  </si>
  <si>
    <t>RINYB52</t>
  </si>
  <si>
    <t>Orosz nyelv kezdőknek 1.</t>
  </si>
  <si>
    <t>RINYB56</t>
  </si>
  <si>
    <t>Orosz nyelv haladóknak 1.</t>
  </si>
  <si>
    <t>RBGVB149</t>
  </si>
  <si>
    <t xml:space="preserve">Mesterséges intelligencia alkalmazása </t>
  </si>
  <si>
    <t>RKBTB58</t>
  </si>
  <si>
    <t xml:space="preserve">A vallás különös szerepe a közszolgálatban </t>
  </si>
  <si>
    <t>Nagy Éva</t>
  </si>
  <si>
    <t>Dr. Tihanyi Miklós</t>
  </si>
  <si>
    <t>RBÜEB17</t>
  </si>
  <si>
    <t>ÁÁJTB06</t>
  </si>
  <si>
    <t>ÁÁJTB05</t>
  </si>
  <si>
    <t>HKHATA901</t>
  </si>
  <si>
    <t>RVPTB141</t>
  </si>
  <si>
    <t>Narkológia</t>
  </si>
  <si>
    <t>RVPTB140</t>
  </si>
  <si>
    <t>Tudatos adózás</t>
  </si>
  <si>
    <t>Dr. Magasvári Adrienn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</si>
</sst>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6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name val="Arial Narrow"/>
      <family val="2"/>
      <charset val="238"/>
    </font>
    <font>
      <sz val="12"/>
      <name val="Arial CE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0" fontId="2" fillId="0" borderId="0"/>
  </cellStyleXfs>
  <cellXfs count="896">
    <xf numFmtId="0" fontId="0" fillId="0" borderId="0" xfId="0"/>
    <xf numFmtId="0" fontId="13" fillId="0" borderId="0" xfId="0" applyFont="1"/>
    <xf numFmtId="0" fontId="30" fillId="25" borderId="68" xfId="41" applyFont="1" applyFill="1" applyBorder="1" applyProtection="1"/>
    <xf numFmtId="0" fontId="29" fillId="25" borderId="57" xfId="41" applyFont="1" applyFill="1" applyBorder="1" applyAlignment="1" applyProtection="1">
      <alignment horizontal="center"/>
    </xf>
    <xf numFmtId="0" fontId="31" fillId="25" borderId="68" xfId="41" applyFont="1" applyFill="1" applyBorder="1" applyProtection="1"/>
    <xf numFmtId="0" fontId="31" fillId="25" borderId="71" xfId="41" applyFont="1" applyFill="1" applyBorder="1" applyProtection="1"/>
    <xf numFmtId="0" fontId="13" fillId="0" borderId="19" xfId="41" applyFont="1" applyBorder="1"/>
    <xf numFmtId="0" fontId="13" fillId="0" borderId="10" xfId="41" applyFont="1" applyBorder="1"/>
    <xf numFmtId="0" fontId="13" fillId="0" borderId="0" xfId="41" applyFont="1"/>
    <xf numFmtId="0" fontId="31" fillId="24" borderId="10" xfId="41" applyFont="1" applyFill="1" applyBorder="1" applyAlignment="1">
      <alignment horizontal="center"/>
    </xf>
    <xf numFmtId="0" fontId="13" fillId="0" borderId="10" xfId="0" applyFont="1" applyBorder="1"/>
    <xf numFmtId="1" fontId="31" fillId="25" borderId="122" xfId="41" applyNumberFormat="1" applyFont="1" applyFill="1" applyBorder="1" applyAlignment="1" applyProtection="1">
      <alignment horizontal="center"/>
    </xf>
    <xf numFmtId="0" fontId="13" fillId="0" borderId="195" xfId="41" applyFont="1" applyFill="1" applyBorder="1"/>
    <xf numFmtId="0" fontId="13" fillId="0" borderId="21" xfId="41" applyFont="1" applyFill="1" applyBorder="1"/>
    <xf numFmtId="0" fontId="31" fillId="24" borderId="77" xfId="41" applyFont="1" applyFill="1" applyBorder="1" applyAlignment="1">
      <alignment horizontal="center"/>
    </xf>
    <xf numFmtId="0" fontId="13" fillId="0" borderId="13" xfId="41" applyFont="1" applyFill="1" applyBorder="1"/>
    <xf numFmtId="0" fontId="13" fillId="0" borderId="10" xfId="41" applyFont="1" applyFill="1" applyBorder="1"/>
    <xf numFmtId="0" fontId="13" fillId="0" borderId="196" xfId="41" applyFont="1" applyFill="1" applyBorder="1"/>
    <xf numFmtId="0" fontId="13" fillId="0" borderId="0" xfId="41" applyFont="1" applyFill="1" applyBorder="1"/>
    <xf numFmtId="0" fontId="30" fillId="25" borderId="80" xfId="41" applyFont="1" applyFill="1" applyBorder="1" applyAlignment="1" applyProtection="1">
      <alignment horizontal="left"/>
    </xf>
    <xf numFmtId="0" fontId="30" fillId="25" borderId="61" xfId="41" applyFont="1" applyFill="1" applyBorder="1" applyProtection="1"/>
    <xf numFmtId="0" fontId="26" fillId="25" borderId="81" xfId="41" applyFont="1" applyFill="1" applyBorder="1" applyAlignment="1" applyProtection="1">
      <alignment horizontal="center"/>
    </xf>
    <xf numFmtId="1" fontId="24" fillId="25" borderId="65" xfId="41" applyNumberFormat="1" applyFont="1" applyFill="1" applyBorder="1" applyAlignment="1" applyProtection="1">
      <alignment horizontal="center"/>
    </xf>
    <xf numFmtId="0" fontId="24" fillId="25" borderId="162" xfId="41" applyFont="1" applyFill="1" applyBorder="1" applyAlignment="1" applyProtection="1">
      <alignment horizontal="center"/>
    </xf>
    <xf numFmtId="1" fontId="24" fillId="25" borderId="199" xfId="41" applyNumberFormat="1" applyFont="1" applyFill="1" applyBorder="1" applyAlignment="1" applyProtection="1">
      <alignment horizontal="center"/>
    </xf>
    <xf numFmtId="0" fontId="24" fillId="25" borderId="82" xfId="41" applyFont="1" applyFill="1" applyBorder="1" applyAlignment="1" applyProtection="1">
      <alignment horizontal="center"/>
    </xf>
    <xf numFmtId="1" fontId="24" fillId="25" borderId="83" xfId="41" applyNumberFormat="1" applyFont="1" applyFill="1" applyBorder="1" applyAlignment="1" applyProtection="1">
      <alignment horizontal="center"/>
    </xf>
    <xf numFmtId="0" fontId="33" fillId="25" borderId="85" xfId="41" applyFont="1" applyFill="1" applyBorder="1" applyProtection="1"/>
    <xf numFmtId="0" fontId="24" fillId="25" borderId="0" xfId="41" applyFont="1" applyFill="1" applyBorder="1" applyAlignment="1" applyProtection="1">
      <alignment horizontal="center"/>
    </xf>
    <xf numFmtId="0" fontId="24" fillId="25" borderId="45" xfId="41" applyFont="1" applyFill="1" applyBorder="1" applyAlignment="1" applyProtection="1">
      <alignment horizontal="center"/>
    </xf>
    <xf numFmtId="0" fontId="31" fillId="25" borderId="86" xfId="0" applyFont="1" applyFill="1" applyBorder="1" applyAlignment="1">
      <alignment horizontal="center" vertical="center" wrapText="1"/>
    </xf>
    <xf numFmtId="0" fontId="31" fillId="25" borderId="87" xfId="0" applyFont="1" applyFill="1" applyBorder="1" applyAlignment="1">
      <alignment horizontal="center" vertical="center" wrapText="1"/>
    </xf>
    <xf numFmtId="0" fontId="13" fillId="0" borderId="243" xfId="0" applyFont="1" applyBorder="1"/>
    <xf numFmtId="1" fontId="24" fillId="25" borderId="91" xfId="41" applyNumberFormat="1" applyFont="1" applyFill="1" applyBorder="1" applyAlignment="1" applyProtection="1">
      <alignment horizontal="center"/>
    </xf>
    <xf numFmtId="1" fontId="24" fillId="25" borderId="93" xfId="41" applyNumberFormat="1" applyFont="1" applyFill="1" applyBorder="1" applyAlignment="1" applyProtection="1">
      <alignment horizontal="center"/>
    </xf>
    <xf numFmtId="0" fontId="24" fillId="25" borderId="94" xfId="41" applyFont="1" applyFill="1" applyBorder="1" applyAlignment="1" applyProtection="1">
      <alignment horizontal="center"/>
    </xf>
    <xf numFmtId="1" fontId="31" fillId="25" borderId="91" xfId="41" applyNumberFormat="1" applyFont="1" applyFill="1" applyBorder="1" applyAlignment="1" applyProtection="1">
      <alignment horizontal="center"/>
    </xf>
    <xf numFmtId="1" fontId="24" fillId="25" borderId="95" xfId="41" applyNumberFormat="1" applyFont="1" applyFill="1" applyBorder="1" applyAlignment="1" applyProtection="1">
      <alignment horizontal="center"/>
    </xf>
    <xf numFmtId="0" fontId="26" fillId="31" borderId="93" xfId="41" applyFont="1" applyFill="1" applyBorder="1" applyAlignment="1" applyProtection="1">
      <alignment horizontal="center" vertical="center"/>
    </xf>
    <xf numFmtId="1" fontId="24" fillId="31" borderId="91" xfId="0" applyNumberFormat="1" applyFont="1" applyFill="1" applyBorder="1" applyAlignment="1">
      <alignment horizontal="center" vertical="center"/>
    </xf>
    <xf numFmtId="0" fontId="24" fillId="32" borderId="82" xfId="41" applyFont="1" applyFill="1" applyBorder="1" applyAlignment="1" applyProtection="1">
      <alignment horizontal="center" vertical="center"/>
    </xf>
    <xf numFmtId="1" fontId="24" fillId="31" borderId="95" xfId="0" applyNumberFormat="1" applyFont="1" applyFill="1" applyBorder="1" applyAlignment="1">
      <alignment horizontal="center" vertical="center"/>
    </xf>
    <xf numFmtId="0" fontId="33" fillId="24" borderId="10" xfId="42" applyFont="1" applyFill="1" applyBorder="1" applyAlignment="1" applyProtection="1">
      <alignment horizontal="center"/>
    </xf>
    <xf numFmtId="0" fontId="31" fillId="0" borderId="0" xfId="41" applyFont="1" applyFill="1" applyBorder="1"/>
    <xf numFmtId="0" fontId="13" fillId="24" borderId="19" xfId="41" applyFont="1" applyFill="1" applyBorder="1" applyAlignment="1">
      <alignment horizontal="center"/>
    </xf>
    <xf numFmtId="0" fontId="13" fillId="0" borderId="12" xfId="41" applyFont="1" applyBorder="1" applyProtection="1">
      <protection locked="0"/>
    </xf>
    <xf numFmtId="0" fontId="13" fillId="24" borderId="19" xfId="41" applyFont="1" applyFill="1" applyBorder="1" applyAlignment="1" applyProtection="1">
      <alignment horizontal="center"/>
    </xf>
    <xf numFmtId="0" fontId="13" fillId="0" borderId="12" xfId="41" applyFont="1" applyFill="1" applyBorder="1" applyAlignment="1" applyProtection="1">
      <protection locked="0"/>
    </xf>
    <xf numFmtId="0" fontId="13" fillId="24" borderId="77" xfId="41" applyFont="1" applyFill="1" applyBorder="1" applyAlignment="1" applyProtection="1">
      <alignment horizontal="center"/>
    </xf>
    <xf numFmtId="0" fontId="13" fillId="0" borderId="207" xfId="41" applyFont="1" applyFill="1" applyBorder="1" applyAlignment="1" applyProtection="1">
      <alignment horizontal="left"/>
      <protection locked="0"/>
    </xf>
    <xf numFmtId="0" fontId="13" fillId="0" borderId="43" xfId="41" applyFont="1" applyBorder="1" applyProtection="1">
      <protection locked="0"/>
    </xf>
    <xf numFmtId="0" fontId="13" fillId="24" borderId="10" xfId="41" applyFont="1" applyFill="1" applyBorder="1" applyAlignment="1">
      <alignment horizontal="center"/>
    </xf>
    <xf numFmtId="0" fontId="13" fillId="28" borderId="12" xfId="41" applyFont="1" applyFill="1" applyBorder="1" applyProtection="1">
      <protection locked="0"/>
    </xf>
    <xf numFmtId="0" fontId="13" fillId="24" borderId="10" xfId="41" applyFont="1" applyFill="1" applyBorder="1" applyAlignment="1" applyProtection="1">
      <alignment horizontal="center"/>
    </xf>
    <xf numFmtId="0" fontId="13" fillId="0" borderId="44" xfId="41" applyFont="1" applyBorder="1" applyProtection="1"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45" xfId="41" applyFont="1" applyBorder="1" applyProtection="1">
      <protection locked="0"/>
    </xf>
    <xf numFmtId="0" fontId="13" fillId="0" borderId="12" xfId="41" applyFont="1" applyBorder="1" applyAlignment="1" applyProtection="1">
      <alignment horizontal="left"/>
      <protection locked="0"/>
    </xf>
    <xf numFmtId="0" fontId="13" fillId="0" borderId="46" xfId="41" applyFont="1" applyBorder="1" applyProtection="1">
      <protection locked="0"/>
    </xf>
    <xf numFmtId="0" fontId="13" fillId="24" borderId="77" xfId="41" applyFont="1" applyFill="1" applyBorder="1" applyAlignment="1">
      <alignment horizontal="center"/>
    </xf>
    <xf numFmtId="0" fontId="13" fillId="0" borderId="44" xfId="41" applyFont="1" applyFill="1" applyBorder="1" applyAlignment="1" applyProtection="1">
      <protection locked="0"/>
    </xf>
    <xf numFmtId="0" fontId="13" fillId="0" borderId="11" xfId="41" applyFont="1" applyBorder="1" applyAlignment="1" applyProtection="1">
      <alignment horizontal="center"/>
      <protection locked="0"/>
    </xf>
    <xf numFmtId="1" fontId="13" fillId="0" borderId="10" xfId="41" applyNumberFormat="1" applyFont="1" applyFill="1" applyBorder="1" applyAlignment="1" applyProtection="1">
      <alignment horizontal="center"/>
      <protection locked="0"/>
    </xf>
    <xf numFmtId="0" fontId="13" fillId="0" borderId="10" xfId="41" applyFont="1" applyBorder="1" applyAlignment="1" applyProtection="1">
      <alignment horizontal="center"/>
      <protection locked="0"/>
    </xf>
    <xf numFmtId="0" fontId="13" fillId="0" borderId="118" xfId="41" applyFont="1" applyBorder="1" applyAlignment="1" applyProtection="1">
      <alignment horizontal="center"/>
      <protection locked="0"/>
    </xf>
    <xf numFmtId="1" fontId="13" fillId="25" borderId="197" xfId="41" applyNumberFormat="1" applyFont="1" applyFill="1" applyBorder="1" applyAlignment="1">
      <alignment horizontal="center"/>
    </xf>
    <xf numFmtId="1" fontId="13" fillId="25" borderId="60" xfId="41" applyNumberFormat="1" applyFont="1" applyFill="1" applyBorder="1" applyAlignment="1">
      <alignment horizontal="center"/>
    </xf>
    <xf numFmtId="0" fontId="13" fillId="0" borderId="72" xfId="40" applyFont="1" applyBorder="1" applyAlignment="1" applyProtection="1">
      <alignment horizontal="center"/>
      <protection locked="0"/>
    </xf>
    <xf numFmtId="0" fontId="13" fillId="0" borderId="74" xfId="40" applyFont="1" applyBorder="1" applyAlignment="1" applyProtection="1">
      <alignment horizontal="center"/>
      <protection locked="0"/>
    </xf>
    <xf numFmtId="0" fontId="13" fillId="0" borderId="100" xfId="40" applyFont="1" applyBorder="1" applyAlignment="1" applyProtection="1">
      <alignment horizontal="center"/>
      <protection locked="0"/>
    </xf>
    <xf numFmtId="1" fontId="13" fillId="25" borderId="122" xfId="41" applyNumberFormat="1" applyFont="1" applyFill="1" applyBorder="1" applyAlignment="1">
      <alignment horizontal="center"/>
    </xf>
    <xf numFmtId="0" fontId="13" fillId="0" borderId="73" xfId="40" applyFont="1" applyBorder="1" applyAlignment="1" applyProtection="1">
      <alignment horizontal="center"/>
      <protection locked="0"/>
    </xf>
    <xf numFmtId="1" fontId="13" fillId="25" borderId="72" xfId="41" applyNumberFormat="1" applyFont="1" applyFill="1" applyBorder="1" applyAlignment="1">
      <alignment horizontal="center"/>
    </xf>
    <xf numFmtId="1" fontId="13" fillId="25" borderId="75" xfId="41" applyNumberFormat="1" applyFont="1" applyFill="1" applyBorder="1" applyAlignment="1">
      <alignment horizontal="center" vertical="center" shrinkToFit="1"/>
    </xf>
    <xf numFmtId="0" fontId="13" fillId="0" borderId="10" xfId="41" applyFont="1" applyFill="1" applyBorder="1" applyAlignment="1" applyProtection="1">
      <alignment horizontal="center"/>
      <protection locked="0"/>
    </xf>
    <xf numFmtId="0" fontId="13" fillId="0" borderId="118" xfId="41" applyFont="1" applyFill="1" applyBorder="1" applyAlignment="1" applyProtection="1">
      <alignment horizontal="center"/>
      <protection locked="0"/>
    </xf>
    <xf numFmtId="0" fontId="13" fillId="0" borderId="12" xfId="41" applyFont="1" applyBorder="1" applyAlignment="1" applyProtection="1">
      <alignment horizontal="center"/>
      <protection locked="0"/>
    </xf>
    <xf numFmtId="0" fontId="13" fillId="0" borderId="168" xfId="41" applyFont="1" applyBorder="1" applyAlignment="1" applyProtection="1">
      <alignment horizontal="center"/>
      <protection locked="0"/>
    </xf>
    <xf numFmtId="0" fontId="13" fillId="0" borderId="60" xfId="41" applyFont="1" applyBorder="1" applyAlignment="1" applyProtection="1">
      <alignment horizontal="center"/>
      <protection locked="0"/>
    </xf>
    <xf numFmtId="0" fontId="13" fillId="0" borderId="76" xfId="41" applyFont="1" applyBorder="1" applyAlignment="1" applyProtection="1">
      <alignment horizontal="center"/>
      <protection locked="0"/>
    </xf>
    <xf numFmtId="1" fontId="13" fillId="27" borderId="60" xfId="41" applyNumberFormat="1" applyFont="1" applyFill="1" applyBorder="1" applyAlignment="1">
      <alignment horizontal="center"/>
    </xf>
    <xf numFmtId="0" fontId="13" fillId="26" borderId="60" xfId="41" applyFont="1" applyFill="1" applyBorder="1" applyAlignment="1" applyProtection="1">
      <alignment horizontal="center"/>
      <protection locked="0"/>
    </xf>
    <xf numFmtId="0" fontId="13" fillId="26" borderId="76" xfId="41" applyFont="1" applyFill="1" applyBorder="1" applyAlignment="1" applyProtection="1">
      <alignment horizontal="center"/>
      <protection locked="0"/>
    </xf>
    <xf numFmtId="1" fontId="13" fillId="27" borderId="197" xfId="41" applyNumberFormat="1" applyFont="1" applyFill="1" applyBorder="1" applyAlignment="1">
      <alignment horizontal="center"/>
    </xf>
    <xf numFmtId="0" fontId="13" fillId="26" borderId="60" xfId="40" applyFont="1" applyFill="1" applyBorder="1" applyAlignment="1" applyProtection="1">
      <alignment horizontal="center"/>
      <protection locked="0"/>
    </xf>
    <xf numFmtId="1" fontId="13" fillId="29" borderId="60" xfId="41" applyNumberFormat="1" applyFont="1" applyFill="1" applyBorder="1" applyAlignment="1">
      <alignment horizontal="center"/>
    </xf>
    <xf numFmtId="0" fontId="13" fillId="28" borderId="72" xfId="40" applyFont="1" applyFill="1" applyBorder="1" applyAlignment="1" applyProtection="1">
      <alignment horizontal="center"/>
      <protection locked="0"/>
    </xf>
    <xf numFmtId="0" fontId="13" fillId="28" borderId="50" xfId="40" applyFont="1" applyFill="1" applyBorder="1" applyAlignment="1" applyProtection="1">
      <alignment horizontal="center"/>
      <protection locked="0"/>
    </xf>
    <xf numFmtId="0" fontId="13" fillId="28" borderId="100" xfId="40" applyFont="1" applyFill="1" applyBorder="1" applyAlignment="1" applyProtection="1">
      <alignment horizontal="center"/>
      <protection locked="0"/>
    </xf>
    <xf numFmtId="1" fontId="13" fillId="29" borderId="122" xfId="41" applyNumberFormat="1" applyFont="1" applyFill="1" applyBorder="1" applyAlignment="1">
      <alignment horizontal="center"/>
    </xf>
    <xf numFmtId="0" fontId="13" fillId="28" borderId="73" xfId="40" applyFont="1" applyFill="1" applyBorder="1" applyAlignment="1" applyProtection="1">
      <alignment horizontal="center"/>
      <protection locked="0"/>
    </xf>
    <xf numFmtId="1" fontId="35" fillId="29" borderId="197" xfId="41" applyNumberFormat="1" applyFont="1" applyFill="1" applyBorder="1" applyAlignment="1">
      <alignment horizontal="center"/>
    </xf>
    <xf numFmtId="1" fontId="35" fillId="29" borderId="60" xfId="41" applyNumberFormat="1" applyFont="1" applyFill="1" applyBorder="1" applyAlignment="1">
      <alignment horizontal="center"/>
    </xf>
    <xf numFmtId="0" fontId="35" fillId="28" borderId="72" xfId="40" applyFont="1" applyFill="1" applyBorder="1" applyAlignment="1" applyProtection="1">
      <alignment horizontal="center"/>
      <protection locked="0"/>
    </xf>
    <xf numFmtId="0" fontId="35" fillId="28" borderId="50" xfId="40" applyFont="1" applyFill="1" applyBorder="1" applyAlignment="1" applyProtection="1">
      <alignment horizontal="center"/>
      <protection locked="0"/>
    </xf>
    <xf numFmtId="1" fontId="13" fillId="25" borderId="76" xfId="41" applyNumberFormat="1" applyFont="1" applyFill="1" applyBorder="1" applyAlignment="1">
      <alignment horizontal="center" vertical="center" shrinkToFit="1"/>
    </xf>
    <xf numFmtId="1" fontId="13" fillId="29" borderId="197" xfId="41" applyNumberFormat="1" applyFont="1" applyFill="1" applyBorder="1" applyAlignment="1">
      <alignment horizontal="center"/>
    </xf>
    <xf numFmtId="1" fontId="36" fillId="29" borderId="60" xfId="41" applyNumberFormat="1" applyFont="1" applyFill="1" applyBorder="1" applyAlignment="1">
      <alignment horizontal="center"/>
    </xf>
    <xf numFmtId="0" fontId="36" fillId="28" borderId="72" xfId="40" applyFont="1" applyFill="1" applyBorder="1" applyAlignment="1" applyProtection="1">
      <alignment horizontal="center"/>
      <protection locked="0"/>
    </xf>
    <xf numFmtId="1" fontId="13" fillId="25" borderId="60" xfId="41" applyNumberFormat="1" applyFont="1" applyFill="1" applyBorder="1" applyAlignment="1" applyProtection="1">
      <alignment horizontal="center"/>
    </xf>
    <xf numFmtId="0" fontId="13" fillId="0" borderId="72" xfId="40" applyNumberFormat="1" applyFont="1" applyBorder="1" applyAlignment="1" applyProtection="1">
      <alignment horizontal="center"/>
      <protection locked="0"/>
    </xf>
    <xf numFmtId="0" fontId="13" fillId="0" borderId="164" xfId="40" applyNumberFormat="1" applyFont="1" applyBorder="1" applyAlignment="1" applyProtection="1">
      <alignment horizontal="center"/>
      <protection locked="0"/>
    </xf>
    <xf numFmtId="1" fontId="13" fillId="25" borderId="122" xfId="41" applyNumberFormat="1" applyFont="1" applyFill="1" applyBorder="1" applyAlignment="1" applyProtection="1">
      <alignment horizontal="center"/>
    </xf>
    <xf numFmtId="0" fontId="13" fillId="0" borderId="74" xfId="40" applyNumberFormat="1" applyFont="1" applyFill="1" applyBorder="1" applyAlignment="1" applyProtection="1">
      <alignment horizontal="center"/>
      <protection locked="0"/>
    </xf>
    <xf numFmtId="0" fontId="13" fillId="0" borderId="100" xfId="40" applyNumberFormat="1" applyFont="1" applyBorder="1" applyAlignment="1" applyProtection="1">
      <alignment horizontal="center"/>
      <protection locked="0"/>
    </xf>
    <xf numFmtId="0" fontId="13" fillId="0" borderId="74" xfId="40" applyNumberFormat="1" applyFont="1" applyBorder="1" applyAlignment="1" applyProtection="1">
      <alignment horizontal="center"/>
      <protection locked="0"/>
    </xf>
    <xf numFmtId="0" fontId="13" fillId="0" borderId="60" xfId="40" applyNumberFormat="1" applyFont="1" applyBorder="1" applyAlignment="1" applyProtection="1">
      <alignment horizontal="center"/>
      <protection locked="0"/>
    </xf>
    <xf numFmtId="0" fontId="13" fillId="0" borderId="50" xfId="40" applyNumberFormat="1" applyFont="1" applyBorder="1" applyAlignment="1" applyProtection="1">
      <alignment horizontal="center"/>
      <protection locked="0"/>
    </xf>
    <xf numFmtId="0" fontId="13" fillId="0" borderId="138" xfId="40" applyNumberFormat="1" applyFont="1" applyBorder="1" applyAlignment="1" applyProtection="1">
      <alignment horizontal="center"/>
      <protection locked="0"/>
    </xf>
    <xf numFmtId="1" fontId="13" fillId="25" borderId="197" xfId="41" applyNumberFormat="1" applyFont="1" applyFill="1" applyBorder="1" applyAlignment="1" applyProtection="1">
      <alignment horizontal="center"/>
    </xf>
    <xf numFmtId="1" fontId="13" fillId="25" borderId="72" xfId="41" applyNumberFormat="1" applyFont="1" applyFill="1" applyBorder="1" applyAlignment="1" applyProtection="1">
      <alignment horizontal="center"/>
    </xf>
    <xf numFmtId="1" fontId="13" fillId="25" borderId="75" xfId="41" applyNumberFormat="1" applyFont="1" applyFill="1" applyBorder="1" applyAlignment="1" applyProtection="1">
      <alignment horizontal="center" vertical="center" shrinkToFit="1"/>
    </xf>
    <xf numFmtId="0" fontId="13" fillId="0" borderId="164" xfId="40" applyFont="1" applyBorder="1" applyAlignment="1" applyProtection="1">
      <alignment horizontal="center"/>
      <protection locked="0"/>
    </xf>
    <xf numFmtId="0" fontId="13" fillId="0" borderId="60" xfId="40" applyFont="1" applyBorder="1" applyAlignment="1" applyProtection="1">
      <alignment horizontal="center"/>
      <protection locked="0"/>
    </xf>
    <xf numFmtId="0" fontId="13" fillId="0" borderId="50" xfId="40" applyFont="1" applyBorder="1" applyAlignment="1" applyProtection="1">
      <alignment horizontal="center"/>
      <protection locked="0"/>
    </xf>
    <xf numFmtId="1" fontId="37" fillId="25" borderId="60" xfId="41" applyNumberFormat="1" applyFont="1" applyFill="1" applyBorder="1" applyAlignment="1">
      <alignment horizontal="center"/>
    </xf>
    <xf numFmtId="0" fontId="37" fillId="0" borderId="72" xfId="40" applyFont="1" applyBorder="1" applyAlignment="1" applyProtection="1">
      <alignment horizontal="center"/>
      <protection locked="0"/>
    </xf>
    <xf numFmtId="0" fontId="37" fillId="0" borderId="100" xfId="40" applyFont="1" applyBorder="1" applyAlignment="1" applyProtection="1">
      <alignment horizontal="center"/>
      <protection locked="0"/>
    </xf>
    <xf numFmtId="0" fontId="13" fillId="0" borderId="78" xfId="40" applyFont="1" applyBorder="1" applyAlignment="1" applyProtection="1">
      <alignment horizontal="center"/>
      <protection locked="0"/>
    </xf>
    <xf numFmtId="1" fontId="13" fillId="25" borderId="76" xfId="41" applyNumberFormat="1" applyFont="1" applyFill="1" applyBorder="1" applyAlignment="1" applyProtection="1">
      <alignment horizontal="center"/>
    </xf>
    <xf numFmtId="0" fontId="13" fillId="0" borderId="79" xfId="40" applyFont="1" applyBorder="1" applyAlignment="1" applyProtection="1">
      <alignment horizontal="center"/>
      <protection locked="0"/>
    </xf>
    <xf numFmtId="0" fontId="13" fillId="0" borderId="72" xfId="40" applyNumberFormat="1" applyFont="1" applyFill="1" applyBorder="1" applyAlignment="1" applyProtection="1">
      <alignment horizontal="center"/>
      <protection locked="0"/>
    </xf>
    <xf numFmtId="0" fontId="13" fillId="0" borderId="164" xfId="40" applyNumberFormat="1" applyFont="1" applyFill="1" applyBorder="1" applyAlignment="1" applyProtection="1">
      <alignment horizontal="center"/>
      <protection locked="0"/>
    </xf>
    <xf numFmtId="1" fontId="13" fillId="25" borderId="76" xfId="41" applyNumberFormat="1" applyFont="1" applyFill="1" applyBorder="1" applyAlignment="1" applyProtection="1">
      <alignment horizontal="center" vertical="center" shrinkToFit="1"/>
    </xf>
    <xf numFmtId="0" fontId="13" fillId="0" borderId="73" xfId="40" applyNumberFormat="1" applyFont="1" applyBorder="1" applyAlignment="1" applyProtection="1">
      <alignment horizontal="center"/>
      <protection locked="0"/>
    </xf>
    <xf numFmtId="0" fontId="27" fillId="25" borderId="53" xfId="41" applyFont="1" applyFill="1" applyBorder="1" applyAlignment="1" applyProtection="1">
      <alignment horizontal="center" vertical="center"/>
    </xf>
    <xf numFmtId="0" fontId="27" fillId="25" borderId="59" xfId="41" applyFont="1" applyFill="1" applyBorder="1" applyAlignment="1" applyProtection="1">
      <alignment horizontal="center" vertical="center"/>
    </xf>
    <xf numFmtId="0" fontId="27" fillId="25" borderId="60" xfId="41" applyFont="1" applyFill="1" applyBorder="1" applyAlignment="1" applyProtection="1">
      <alignment horizontal="center" vertical="center"/>
    </xf>
    <xf numFmtId="0" fontId="27" fillId="25" borderId="61" xfId="41" applyFont="1" applyFill="1" applyBorder="1" applyAlignment="1" applyProtection="1">
      <alignment horizontal="center" textRotation="90"/>
    </xf>
    <xf numFmtId="0" fontId="13" fillId="25" borderId="60" xfId="41" applyFont="1" applyFill="1" applyBorder="1" applyAlignment="1">
      <alignment horizontal="center"/>
    </xf>
    <xf numFmtId="1" fontId="13" fillId="0" borderId="100" xfId="41" applyNumberFormat="1" applyFont="1" applyBorder="1" applyAlignment="1" applyProtection="1">
      <alignment horizontal="center"/>
      <protection locked="0"/>
    </xf>
    <xf numFmtId="1" fontId="13" fillId="0" borderId="50" xfId="41" applyNumberFormat="1" applyFont="1" applyBorder="1" applyAlignment="1" applyProtection="1">
      <alignment horizontal="center"/>
      <protection locked="0"/>
    </xf>
    <xf numFmtId="0" fontId="13" fillId="25" borderId="60" xfId="41" applyFont="1" applyFill="1" applyBorder="1" applyAlignment="1" applyProtection="1">
      <alignment horizontal="center"/>
    </xf>
    <xf numFmtId="1" fontId="13" fillId="0" borderId="100" xfId="41" applyNumberFormat="1" applyFont="1" applyFill="1" applyBorder="1" applyAlignment="1" applyProtection="1">
      <alignment horizontal="center"/>
      <protection locked="0"/>
    </xf>
    <xf numFmtId="1" fontId="13" fillId="0" borderId="50" xfId="41" applyNumberFormat="1" applyFont="1" applyFill="1" applyBorder="1" applyAlignment="1" applyProtection="1">
      <alignment horizontal="center"/>
      <protection locked="0"/>
    </xf>
    <xf numFmtId="1" fontId="13" fillId="0" borderId="76" xfId="41" applyNumberFormat="1" applyFont="1" applyFill="1" applyBorder="1" applyAlignment="1" applyProtection="1">
      <alignment horizontal="center"/>
      <protection locked="0"/>
    </xf>
    <xf numFmtId="1" fontId="13" fillId="25" borderId="242" xfId="41" applyNumberFormat="1" applyFont="1" applyFill="1" applyBorder="1" applyAlignment="1" applyProtection="1">
      <alignment horizontal="center" vertical="center" shrinkToFit="1"/>
    </xf>
    <xf numFmtId="1" fontId="13" fillId="0" borderId="76" xfId="41" applyNumberFormat="1" applyFont="1" applyBorder="1" applyAlignment="1" applyProtection="1">
      <alignment horizontal="center"/>
      <protection locked="0"/>
    </xf>
    <xf numFmtId="1" fontId="13" fillId="25" borderId="89" xfId="41" applyNumberFormat="1" applyFont="1" applyFill="1" applyBorder="1" applyAlignment="1">
      <alignment horizontal="center"/>
    </xf>
    <xf numFmtId="0" fontId="13" fillId="0" borderId="138" xfId="40" applyFont="1" applyBorder="1" applyAlignment="1" applyProtection="1">
      <alignment horizontal="center"/>
      <protection locked="0"/>
    </xf>
    <xf numFmtId="1" fontId="13" fillId="25" borderId="200" xfId="41" applyNumberFormat="1" applyFont="1" applyFill="1" applyBorder="1" applyAlignment="1">
      <alignment horizontal="center"/>
    </xf>
    <xf numFmtId="0" fontId="13" fillId="25" borderId="90" xfId="41" applyFont="1" applyFill="1" applyBorder="1" applyAlignment="1" applyProtection="1">
      <alignment horizontal="left" vertical="center" wrapText="1"/>
    </xf>
    <xf numFmtId="0" fontId="13" fillId="25" borderId="91" xfId="41" applyFont="1" applyFill="1" applyBorder="1" applyAlignment="1" applyProtection="1">
      <alignment horizontal="center"/>
    </xf>
    <xf numFmtId="0" fontId="13" fillId="25" borderId="85" xfId="41" applyFont="1" applyFill="1" applyBorder="1" applyProtection="1"/>
    <xf numFmtId="0" fontId="27" fillId="25" borderId="0" xfId="41" applyFont="1" applyFill="1" applyBorder="1" applyAlignment="1" applyProtection="1">
      <alignment horizontal="center"/>
    </xf>
    <xf numFmtId="0" fontId="13" fillId="25" borderId="86" xfId="0" applyFont="1" applyFill="1" applyBorder="1" applyAlignment="1">
      <alignment horizontal="center" vertical="center" wrapText="1"/>
    </xf>
    <xf numFmtId="0" fontId="13" fillId="25" borderId="87" xfId="0" applyFont="1" applyFill="1" applyBorder="1" applyAlignment="1">
      <alignment horizontal="center" vertical="center" wrapText="1"/>
    </xf>
    <xf numFmtId="1" fontId="13" fillId="25" borderId="242" xfId="41" applyNumberFormat="1" applyFont="1" applyFill="1" applyBorder="1" applyAlignment="1">
      <alignment horizontal="center" vertical="center" shrinkToFit="1"/>
    </xf>
    <xf numFmtId="0" fontId="13" fillId="30" borderId="90" xfId="41" applyFont="1" applyFill="1" applyBorder="1" applyAlignment="1" applyProtection="1">
      <alignment horizontal="left" vertical="center" wrapText="1"/>
    </xf>
    <xf numFmtId="0" fontId="13" fillId="30" borderId="91" xfId="41" applyFont="1" applyFill="1" applyBorder="1" applyAlignment="1" applyProtection="1">
      <alignment horizontal="center"/>
    </xf>
    <xf numFmtId="0" fontId="13" fillId="24" borderId="10" xfId="42" applyFont="1" applyFill="1" applyBorder="1" applyAlignment="1" applyProtection="1">
      <alignment horizontal="center"/>
    </xf>
    <xf numFmtId="0" fontId="13" fillId="25" borderId="103" xfId="41" applyFont="1" applyFill="1" applyBorder="1" applyProtection="1"/>
    <xf numFmtId="0" fontId="13" fillId="25" borderId="104" xfId="41" applyFont="1" applyFill="1" applyBorder="1" applyProtection="1"/>
    <xf numFmtId="0" fontId="13" fillId="25" borderId="97" xfId="41" applyFont="1" applyFill="1" applyBorder="1" applyProtection="1"/>
    <xf numFmtId="0" fontId="13" fillId="25" borderId="99" xfId="41" applyFont="1" applyFill="1" applyBorder="1" applyProtection="1"/>
    <xf numFmtId="0" fontId="13" fillId="25" borderId="60" xfId="41" applyFont="1" applyFill="1" applyBorder="1" applyProtection="1"/>
    <xf numFmtId="1" fontId="13" fillId="25" borderId="73" xfId="41" applyNumberFormat="1" applyFont="1" applyFill="1" applyBorder="1" applyAlignment="1" applyProtection="1">
      <alignment horizontal="center"/>
    </xf>
    <xf numFmtId="1" fontId="13" fillId="25" borderId="50" xfId="41" applyNumberFormat="1" applyFont="1" applyFill="1" applyBorder="1" applyAlignment="1" applyProtection="1">
      <alignment horizontal="center"/>
    </xf>
    <xf numFmtId="0" fontId="13" fillId="25" borderId="49" xfId="41" applyFont="1" applyFill="1" applyBorder="1" applyAlignment="1" applyProtection="1">
      <alignment horizontal="left"/>
    </xf>
    <xf numFmtId="0" fontId="13" fillId="25" borderId="73" xfId="41" applyFont="1" applyFill="1" applyBorder="1" applyProtection="1"/>
    <xf numFmtId="0" fontId="13" fillId="25" borderId="72" xfId="41" applyFont="1" applyFill="1" applyBorder="1" applyProtection="1"/>
    <xf numFmtId="0" fontId="13" fillId="25" borderId="88" xfId="41" applyFont="1" applyFill="1" applyBorder="1" applyAlignment="1" applyProtection="1">
      <alignment horizontal="left"/>
    </xf>
    <xf numFmtId="0" fontId="13" fillId="25" borderId="89" xfId="41" applyFont="1" applyFill="1" applyBorder="1" applyAlignment="1" applyProtection="1">
      <alignment horizontal="center"/>
    </xf>
    <xf numFmtId="0" fontId="13" fillId="25" borderId="89" xfId="41" applyFont="1" applyFill="1" applyBorder="1" applyProtection="1"/>
    <xf numFmtId="1" fontId="13" fillId="25" borderId="105" xfId="41" applyNumberFormat="1" applyFont="1" applyFill="1" applyBorder="1" applyAlignment="1" applyProtection="1">
      <alignment horizontal="center"/>
    </xf>
    <xf numFmtId="1" fontId="13" fillId="25" borderId="78" xfId="41" applyNumberFormat="1" applyFont="1" applyFill="1" applyBorder="1" applyAlignment="1" applyProtection="1">
      <alignment horizontal="center"/>
    </xf>
    <xf numFmtId="0" fontId="13" fillId="25" borderId="106" xfId="41" applyFont="1" applyFill="1" applyBorder="1" applyAlignment="1" applyProtection="1">
      <alignment horizontal="left"/>
    </xf>
    <xf numFmtId="0" fontId="13" fillId="25" borderId="107" xfId="41" applyFont="1" applyFill="1" applyBorder="1" applyAlignment="1" applyProtection="1">
      <alignment horizontal="center"/>
    </xf>
    <xf numFmtId="0" fontId="13" fillId="25" borderId="107" xfId="41" applyFont="1" applyFill="1" applyBorder="1" applyProtection="1"/>
    <xf numFmtId="1" fontId="13" fillId="25" borderId="108" xfId="41" applyNumberFormat="1" applyFont="1" applyFill="1" applyBorder="1" applyAlignment="1" applyProtection="1">
      <alignment horizontal="center"/>
    </xf>
    <xf numFmtId="1" fontId="13" fillId="25" borderId="109" xfId="41" applyNumberFormat="1" applyFont="1" applyFill="1" applyBorder="1" applyAlignment="1" applyProtection="1">
      <alignment horizontal="center"/>
    </xf>
    <xf numFmtId="1" fontId="13" fillId="25" borderId="110" xfId="41" applyNumberFormat="1" applyFont="1" applyFill="1" applyBorder="1" applyAlignment="1" applyProtection="1">
      <alignment horizontal="center"/>
    </xf>
    <xf numFmtId="0" fontId="13" fillId="42" borderId="228" xfId="41" applyFont="1" applyFill="1" applyBorder="1" applyAlignment="1" applyProtection="1">
      <alignment horizontal="left"/>
    </xf>
    <xf numFmtId="0" fontId="13" fillId="42" borderId="229" xfId="41" applyFont="1" applyFill="1" applyBorder="1" applyAlignment="1" applyProtection="1">
      <alignment horizontal="center"/>
    </xf>
    <xf numFmtId="1" fontId="13" fillId="42" borderId="229" xfId="41" applyNumberFormat="1" applyFont="1" applyFill="1" applyBorder="1" applyAlignment="1" applyProtection="1">
      <alignment horizontal="center"/>
    </xf>
    <xf numFmtId="1" fontId="13" fillId="42" borderId="230" xfId="41" applyNumberFormat="1" applyFont="1" applyFill="1" applyBorder="1" applyAlignment="1" applyProtection="1">
      <alignment horizontal="center"/>
    </xf>
    <xf numFmtId="1" fontId="13" fillId="42" borderId="231" xfId="41" applyNumberFormat="1" applyFont="1" applyFill="1" applyBorder="1" applyAlignment="1" applyProtection="1">
      <alignment horizontal="center"/>
    </xf>
    <xf numFmtId="1" fontId="13" fillId="42" borderId="232" xfId="41" applyNumberFormat="1" applyFont="1" applyFill="1" applyBorder="1" applyProtection="1"/>
    <xf numFmtId="0" fontId="13" fillId="0" borderId="243" xfId="0" applyFont="1" applyFill="1" applyBorder="1"/>
    <xf numFmtId="0" fontId="26" fillId="25" borderId="92" xfId="41" applyFont="1" applyFill="1" applyBorder="1" applyAlignment="1" applyProtection="1">
      <alignment horizontal="center"/>
    </xf>
    <xf numFmtId="0" fontId="26" fillId="25" borderId="0" xfId="41" applyFont="1" applyFill="1" applyBorder="1" applyAlignment="1" applyProtection="1">
      <alignment horizontal="center"/>
    </xf>
    <xf numFmtId="0" fontId="26" fillId="42" borderId="229" xfId="41" applyFont="1" applyFill="1" applyBorder="1" applyProtection="1"/>
    <xf numFmtId="0" fontId="26" fillId="24" borderId="69" xfId="42" applyFont="1" applyFill="1" applyBorder="1" applyAlignment="1" applyProtection="1">
      <alignment horizontal="center"/>
    </xf>
    <xf numFmtId="0" fontId="30" fillId="33" borderId="22" xfId="42" applyFont="1" applyFill="1" applyBorder="1" applyAlignment="1" applyProtection="1">
      <alignment horizontal="left"/>
    </xf>
    <xf numFmtId="0" fontId="30" fillId="33" borderId="23" xfId="42" applyFont="1" applyFill="1" applyBorder="1" applyProtection="1"/>
    <xf numFmtId="0" fontId="29" fillId="33" borderId="39" xfId="42" applyFont="1" applyFill="1" applyBorder="1" applyAlignment="1" applyProtection="1">
      <alignment horizontal="center"/>
    </xf>
    <xf numFmtId="1" fontId="29" fillId="33" borderId="37" xfId="42" applyNumberFormat="1" applyFont="1" applyFill="1" applyBorder="1" applyAlignment="1" applyProtection="1">
      <alignment horizontal="center"/>
    </xf>
    <xf numFmtId="0" fontId="30" fillId="0" borderId="10" xfId="41" applyFont="1" applyBorder="1"/>
    <xf numFmtId="0" fontId="29" fillId="24" borderId="20" xfId="42" applyFont="1" applyFill="1" applyBorder="1" applyAlignment="1" applyProtection="1">
      <alignment horizontal="center"/>
    </xf>
    <xf numFmtId="0" fontId="30" fillId="24" borderId="112" xfId="42" applyFont="1" applyFill="1" applyBorder="1" applyProtection="1"/>
    <xf numFmtId="1" fontId="39" fillId="24" borderId="25" xfId="42" applyNumberFormat="1" applyFont="1" applyFill="1" applyBorder="1" applyAlignment="1" applyProtection="1">
      <alignment horizontal="center"/>
    </xf>
    <xf numFmtId="1" fontId="29" fillId="24" borderId="25" xfId="42" applyNumberFormat="1" applyFont="1" applyFill="1" applyBorder="1" applyAlignment="1" applyProtection="1">
      <alignment horizontal="center"/>
    </xf>
    <xf numFmtId="0" fontId="29" fillId="24" borderId="25" xfId="42" applyFont="1" applyFill="1" applyBorder="1" applyProtection="1"/>
    <xf numFmtId="0" fontId="29" fillId="24" borderId="42" xfId="42" applyFont="1" applyFill="1" applyBorder="1" applyProtection="1"/>
    <xf numFmtId="1" fontId="29" fillId="24" borderId="0" xfId="42" applyNumberFormat="1" applyFont="1" applyFill="1" applyBorder="1" applyAlignment="1" applyProtection="1">
      <alignment horizontal="center"/>
    </xf>
    <xf numFmtId="0" fontId="29" fillId="24" borderId="24" xfId="42" applyFont="1" applyFill="1" applyBorder="1" applyProtection="1"/>
    <xf numFmtId="0" fontId="35" fillId="0" borderId="10" xfId="41" applyFont="1" applyBorder="1"/>
    <xf numFmtId="0" fontId="30" fillId="0" borderId="0" xfId="41" applyFont="1"/>
    <xf numFmtId="0" fontId="30" fillId="25" borderId="113" xfId="41" applyFont="1" applyFill="1" applyBorder="1" applyAlignment="1" applyProtection="1">
      <alignment horizontal="left"/>
    </xf>
    <xf numFmtId="0" fontId="30" fillId="0" borderId="0" xfId="42" applyFont="1"/>
    <xf numFmtId="0" fontId="30" fillId="24" borderId="22" xfId="42" applyFont="1" applyFill="1" applyBorder="1" applyAlignment="1" applyProtection="1">
      <alignment horizontal="left"/>
    </xf>
    <xf numFmtId="0" fontId="30" fillId="24" borderId="23" xfId="42" applyFont="1" applyFill="1" applyBorder="1" applyProtection="1"/>
    <xf numFmtId="0" fontId="29" fillId="33" borderId="116" xfId="42" applyFont="1" applyFill="1" applyBorder="1" applyAlignment="1" applyProtection="1">
      <alignment horizontal="center"/>
    </xf>
    <xf numFmtId="1" fontId="29" fillId="33" borderId="22" xfId="42" applyNumberFormat="1" applyFont="1" applyFill="1" applyBorder="1" applyAlignment="1" applyProtection="1">
      <alignment horizontal="center"/>
    </xf>
    <xf numFmtId="0" fontId="24" fillId="24" borderId="20" xfId="42" applyFont="1" applyFill="1" applyBorder="1" applyAlignment="1" applyProtection="1">
      <alignment horizontal="center"/>
    </xf>
    <xf numFmtId="0" fontId="33" fillId="24" borderId="21" xfId="42" applyFont="1" applyFill="1" applyBorder="1" applyProtection="1"/>
    <xf numFmtId="0" fontId="24" fillId="24" borderId="0" xfId="42" applyFont="1" applyFill="1" applyBorder="1" applyAlignment="1" applyProtection="1">
      <alignment horizontal="center"/>
    </xf>
    <xf numFmtId="0" fontId="13" fillId="41" borderId="10" xfId="42" applyFont="1" applyFill="1" applyBorder="1"/>
    <xf numFmtId="0" fontId="13" fillId="0" borderId="220" xfId="41" applyFont="1" applyBorder="1"/>
    <xf numFmtId="0" fontId="31" fillId="24" borderId="22" xfId="42" applyFont="1" applyFill="1" applyBorder="1" applyAlignment="1" applyProtection="1">
      <alignment horizontal="left" vertical="center" wrapText="1"/>
    </xf>
    <xf numFmtId="0" fontId="31" fillId="24" borderId="23" xfId="42" applyFont="1" applyFill="1" applyBorder="1" applyAlignment="1" applyProtection="1">
      <alignment horizontal="center"/>
    </xf>
    <xf numFmtId="0" fontId="24" fillId="24" borderId="116" xfId="42" applyFont="1" applyFill="1" applyBorder="1" applyAlignment="1" applyProtection="1">
      <alignment horizontal="center"/>
    </xf>
    <xf numFmtId="1" fontId="31" fillId="25" borderId="129" xfId="41" applyNumberFormat="1" applyFont="1" applyFill="1" applyBorder="1" applyAlignment="1" applyProtection="1">
      <alignment horizontal="center"/>
    </xf>
    <xf numFmtId="0" fontId="31" fillId="24" borderId="38" xfId="42" applyFont="1" applyFill="1" applyBorder="1" applyAlignment="1" applyProtection="1">
      <alignment horizontal="center"/>
    </xf>
    <xf numFmtId="0" fontId="31" fillId="24" borderId="20" xfId="42" applyFont="1" applyFill="1" applyBorder="1" applyAlignment="1" applyProtection="1">
      <alignment horizontal="left" vertical="center" wrapText="1"/>
    </xf>
    <xf numFmtId="0" fontId="31" fillId="24" borderId="21" xfId="42" applyFont="1" applyFill="1" applyBorder="1" applyAlignment="1" applyProtection="1">
      <alignment horizontal="center"/>
    </xf>
    <xf numFmtId="1" fontId="39" fillId="24" borderId="131" xfId="42" applyNumberFormat="1" applyFont="1" applyFill="1" applyBorder="1" applyAlignment="1" applyProtection="1">
      <alignment horizontal="center"/>
    </xf>
    <xf numFmtId="1" fontId="33" fillId="24" borderId="131" xfId="42" applyNumberFormat="1" applyFont="1" applyFill="1" applyBorder="1" applyAlignment="1" applyProtection="1">
      <alignment horizontal="center"/>
    </xf>
    <xf numFmtId="0" fontId="33" fillId="24" borderId="132" xfId="42" applyFont="1" applyFill="1" applyBorder="1" applyAlignment="1" applyProtection="1">
      <alignment horizontal="center"/>
    </xf>
    <xf numFmtId="0" fontId="33" fillId="24" borderId="131" xfId="42" applyFont="1" applyFill="1" applyBorder="1" applyAlignment="1" applyProtection="1">
      <alignment horizontal="center"/>
    </xf>
    <xf numFmtId="0" fontId="24" fillId="24" borderId="133" xfId="42" applyFont="1" applyFill="1" applyBorder="1" applyAlignment="1" applyProtection="1">
      <alignment horizontal="center"/>
    </xf>
    <xf numFmtId="0" fontId="33" fillId="24" borderId="134" xfId="42" applyFont="1" applyFill="1" applyBorder="1" applyProtection="1"/>
    <xf numFmtId="0" fontId="25" fillId="24" borderId="30" xfId="42" applyFont="1" applyFill="1" applyBorder="1" applyAlignment="1" applyProtection="1">
      <alignment horizontal="center"/>
    </xf>
    <xf numFmtId="0" fontId="13" fillId="0" borderId="187" xfId="41" applyFont="1" applyBorder="1"/>
    <xf numFmtId="0" fontId="31" fillId="25" borderId="135" xfId="0" applyFont="1" applyFill="1" applyBorder="1" applyAlignment="1">
      <alignment horizontal="center" vertical="center" wrapText="1"/>
    </xf>
    <xf numFmtId="0" fontId="13" fillId="24" borderId="188" xfId="42" applyFont="1" applyFill="1" applyBorder="1"/>
    <xf numFmtId="0" fontId="13" fillId="24" borderId="16" xfId="42" applyFont="1" applyFill="1" applyBorder="1"/>
    <xf numFmtId="0" fontId="31" fillId="25" borderId="126" xfId="41" applyFont="1" applyFill="1" applyBorder="1" applyAlignment="1">
      <alignment horizontal="center"/>
    </xf>
    <xf numFmtId="0" fontId="31" fillId="25" borderId="136" xfId="41" applyFont="1" applyFill="1" applyBorder="1" applyAlignment="1">
      <alignment horizontal="center"/>
    </xf>
    <xf numFmtId="0" fontId="13" fillId="24" borderId="28" xfId="42" applyFont="1" applyFill="1" applyBorder="1"/>
    <xf numFmtId="0" fontId="13" fillId="24" borderId="123" xfId="49" applyFont="1" applyFill="1" applyBorder="1" applyAlignment="1" applyProtection="1">
      <alignment horizontal="left" vertical="center" wrapText="1"/>
    </xf>
    <xf numFmtId="0" fontId="13" fillId="24" borderId="16" xfId="49" applyFont="1" applyFill="1" applyBorder="1" applyAlignment="1" applyProtection="1">
      <alignment horizontal="left" vertical="center" wrapText="1"/>
    </xf>
    <xf numFmtId="0" fontId="13" fillId="24" borderId="123" xfId="42" applyFont="1" applyFill="1" applyBorder="1" applyProtection="1"/>
    <xf numFmtId="0" fontId="13" fillId="24" borderId="137" xfId="42" applyFont="1" applyFill="1" applyBorder="1" applyProtection="1"/>
    <xf numFmtId="1" fontId="24" fillId="24" borderId="123" xfId="42" applyNumberFormat="1" applyFont="1" applyFill="1" applyBorder="1" applyAlignment="1" applyProtection="1">
      <alignment horizontal="center" vertical="center"/>
    </xf>
    <xf numFmtId="0" fontId="31" fillId="24" borderId="13" xfId="42" applyFont="1" applyFill="1" applyBorder="1" applyAlignment="1" applyProtection="1">
      <alignment horizontal="left"/>
    </xf>
    <xf numFmtId="1" fontId="31" fillId="25" borderId="138" xfId="41" applyNumberFormat="1" applyFont="1" applyFill="1" applyBorder="1" applyAlignment="1" applyProtection="1">
      <alignment horizontal="center"/>
    </xf>
    <xf numFmtId="0" fontId="31" fillId="25" borderId="138" xfId="41" applyFont="1" applyFill="1" applyBorder="1" applyProtection="1"/>
    <xf numFmtId="0" fontId="31" fillId="25" borderId="122" xfId="41" applyFont="1" applyFill="1" applyBorder="1" applyProtection="1"/>
    <xf numFmtId="0" fontId="33" fillId="24" borderId="10" xfId="42" applyFont="1" applyFill="1" applyBorder="1" applyProtection="1"/>
    <xf numFmtId="0" fontId="31" fillId="25" borderId="181" xfId="41" applyFont="1" applyFill="1" applyBorder="1" applyAlignment="1" applyProtection="1">
      <alignment horizontal="left"/>
    </xf>
    <xf numFmtId="0" fontId="33" fillId="25" borderId="182" xfId="41" applyFont="1" applyFill="1" applyBorder="1" applyAlignment="1" applyProtection="1">
      <alignment horizontal="center"/>
    </xf>
    <xf numFmtId="1" fontId="31" fillId="25" borderId="183" xfId="41" applyNumberFormat="1" applyFont="1" applyFill="1" applyBorder="1" applyAlignment="1" applyProtection="1">
      <alignment horizontal="center"/>
    </xf>
    <xf numFmtId="1" fontId="31" fillId="25" borderId="184" xfId="41" applyNumberFormat="1" applyFont="1" applyFill="1" applyBorder="1" applyAlignment="1" applyProtection="1">
      <alignment horizontal="center"/>
    </xf>
    <xf numFmtId="0" fontId="31" fillId="0" borderId="0" xfId="41" applyFont="1" applyFill="1" applyBorder="1" applyAlignment="1" applyProtection="1">
      <alignment horizontal="center"/>
    </xf>
    <xf numFmtId="0" fontId="31" fillId="0" borderId="0" xfId="41" applyFont="1" applyFill="1" applyBorder="1" applyAlignment="1" applyProtection="1">
      <protection locked="0"/>
    </xf>
    <xf numFmtId="1" fontId="31" fillId="0" borderId="0" xfId="41" applyNumberFormat="1" applyFont="1" applyFill="1" applyBorder="1" applyAlignment="1" applyProtection="1">
      <alignment horizontal="center"/>
      <protection locked="0"/>
    </xf>
    <xf numFmtId="0" fontId="33" fillId="0" borderId="0" xfId="41" applyFont="1" applyFill="1" applyBorder="1" applyAlignment="1" applyProtection="1">
      <alignment horizontal="center"/>
      <protection locked="0"/>
    </xf>
    <xf numFmtId="0" fontId="31" fillId="0" borderId="0" xfId="41" applyFont="1" applyFill="1" applyBorder="1" applyAlignment="1" applyProtection="1">
      <alignment horizontal="center"/>
      <protection locked="0"/>
    </xf>
    <xf numFmtId="1" fontId="31" fillId="0" borderId="0" xfId="41" applyNumberFormat="1" applyFont="1" applyFill="1" applyBorder="1" applyAlignment="1" applyProtection="1">
      <alignment horizontal="center"/>
    </xf>
    <xf numFmtId="1" fontId="31" fillId="0" borderId="0" xfId="41" applyNumberFormat="1" applyFont="1" applyFill="1" applyBorder="1" applyAlignment="1" applyProtection="1">
      <alignment horizontal="center" vertical="center" shrinkToFit="1"/>
    </xf>
    <xf numFmtId="0" fontId="31" fillId="0" borderId="0" xfId="41" applyFont="1" applyFill="1" applyBorder="1" applyProtection="1">
      <protection locked="0"/>
    </xf>
    <xf numFmtId="0" fontId="31" fillId="0" borderId="0" xfId="41" applyFont="1" applyFill="1" applyBorder="1" applyAlignment="1" applyProtection="1">
      <alignment horizontal="left"/>
      <protection locked="0"/>
    </xf>
    <xf numFmtId="0" fontId="30" fillId="0" borderId="0" xfId="41" applyFont="1" applyFill="1" applyBorder="1" applyAlignment="1" applyProtection="1">
      <alignment horizontal="left"/>
    </xf>
    <xf numFmtId="0" fontId="30" fillId="0" borderId="0" xfId="41" applyFont="1" applyFill="1" applyBorder="1" applyProtection="1"/>
    <xf numFmtId="0" fontId="29" fillId="0" borderId="0" xfId="41" applyFont="1" applyFill="1" applyBorder="1" applyAlignment="1" applyProtection="1">
      <alignment horizontal="center"/>
    </xf>
    <xf numFmtId="1" fontId="29" fillId="0" borderId="0" xfId="41" applyNumberFormat="1" applyFont="1" applyFill="1" applyBorder="1" applyAlignment="1" applyProtection="1">
      <alignment horizontal="center"/>
    </xf>
    <xf numFmtId="0" fontId="40" fillId="0" borderId="0" xfId="41" applyFont="1" applyFill="1" applyBorder="1" applyAlignment="1" applyProtection="1">
      <alignment horizontal="center"/>
    </xf>
    <xf numFmtId="0" fontId="30" fillId="0" borderId="0" xfId="41" applyFont="1" applyFill="1" applyBorder="1"/>
    <xf numFmtId="0" fontId="29" fillId="0" borderId="0" xfId="41" applyFont="1" applyFill="1" applyBorder="1" applyProtection="1"/>
    <xf numFmtId="0" fontId="31" fillId="0" borderId="0" xfId="42" applyFont="1" applyFill="1" applyBorder="1" applyProtection="1">
      <protection locked="0"/>
    </xf>
    <xf numFmtId="0" fontId="31" fillId="0" borderId="0" xfId="42" applyFont="1" applyFill="1" applyBorder="1" applyAlignment="1" applyProtection="1">
      <alignment horizontal="left"/>
      <protection locked="0"/>
    </xf>
    <xf numFmtId="0" fontId="31" fillId="0" borderId="0" xfId="42" applyFont="1" applyFill="1" applyBorder="1" applyAlignment="1" applyProtection="1">
      <alignment horizontal="left" wrapText="1"/>
      <protection locked="0"/>
    </xf>
    <xf numFmtId="1" fontId="31" fillId="0" borderId="0" xfId="41" applyNumberFormat="1" applyFont="1" applyFill="1" applyBorder="1" applyAlignment="1" applyProtection="1">
      <alignment horizontal="center" vertical="center"/>
      <protection locked="0"/>
    </xf>
    <xf numFmtId="0" fontId="33" fillId="0" borderId="0" xfId="41" applyFont="1" applyFill="1" applyBorder="1" applyAlignment="1" applyProtection="1">
      <alignment horizontal="center" vertical="center"/>
      <protection locked="0"/>
    </xf>
    <xf numFmtId="1" fontId="31" fillId="0" borderId="0" xfId="41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41" fillId="0" borderId="0" xfId="41" applyFont="1" applyFill="1" applyBorder="1"/>
    <xf numFmtId="0" fontId="24" fillId="0" borderId="0" xfId="41" applyFont="1" applyFill="1" applyBorder="1" applyAlignment="1" applyProtection="1">
      <alignment horizontal="center"/>
    </xf>
    <xf numFmtId="0" fontId="33" fillId="0" borderId="0" xfId="41" applyFon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0" fontId="33" fillId="0" borderId="0" xfId="41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1" fillId="0" borderId="0" xfId="41" applyFont="1" applyFill="1" applyBorder="1" applyAlignment="1" applyProtection="1">
      <alignment horizontal="left" vertical="center" wrapText="1"/>
    </xf>
    <xf numFmtId="1" fontId="33" fillId="0" borderId="0" xfId="41" applyNumberFormat="1" applyFont="1" applyFill="1" applyBorder="1" applyAlignment="1" applyProtection="1">
      <alignment horizontal="center"/>
    </xf>
    <xf numFmtId="0" fontId="34" fillId="0" borderId="0" xfId="41" applyFont="1" applyFill="1" applyBorder="1" applyAlignment="1" applyProtection="1">
      <alignment horizontal="left" vertical="center" wrapText="1"/>
    </xf>
    <xf numFmtId="0" fontId="34" fillId="0" borderId="0" xfId="41" applyFont="1" applyFill="1" applyBorder="1" applyAlignment="1" applyProtection="1">
      <alignment horizontal="center"/>
    </xf>
    <xf numFmtId="0" fontId="26" fillId="0" borderId="0" xfId="41" applyFont="1" applyFill="1" applyBorder="1" applyAlignment="1" applyProtection="1">
      <alignment horizontal="center" vertical="center"/>
    </xf>
    <xf numFmtId="1" fontId="34" fillId="0" borderId="0" xfId="41" applyNumberFormat="1" applyFont="1" applyFill="1" applyBorder="1" applyAlignment="1" applyProtection="1">
      <alignment horizontal="center"/>
    </xf>
    <xf numFmtId="0" fontId="34" fillId="0" borderId="0" xfId="41" applyFont="1" applyFill="1" applyBorder="1"/>
    <xf numFmtId="0" fontId="25" fillId="0" borderId="0" xfId="41" applyFont="1" applyFill="1" applyBorder="1" applyAlignment="1" applyProtection="1">
      <alignment horizontal="center"/>
    </xf>
    <xf numFmtId="1" fontId="27" fillId="0" borderId="0" xfId="41" applyNumberFormat="1" applyFont="1" applyFill="1" applyBorder="1" applyAlignment="1" applyProtection="1">
      <alignment horizontal="center" vertical="center" wrapText="1" shrinkToFit="1"/>
    </xf>
    <xf numFmtId="165" fontId="27" fillId="0" borderId="0" xfId="26" applyNumberFormat="1" applyFont="1" applyFill="1" applyBorder="1" applyAlignment="1">
      <alignment horizontal="center" vertical="center"/>
    </xf>
    <xf numFmtId="0" fontId="33" fillId="0" borderId="0" xfId="42" applyFont="1" applyFill="1" applyBorder="1" applyAlignment="1" applyProtection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1" fontId="27" fillId="0" borderId="0" xfId="41" applyNumberFormat="1" applyFont="1" applyFill="1" applyBorder="1" applyAlignment="1" applyProtection="1">
      <alignment horizontal="left" vertical="center" shrinkToFit="1"/>
    </xf>
    <xf numFmtId="0" fontId="33" fillId="0" borderId="0" xfId="0" applyFont="1" applyFill="1" applyBorder="1" applyAlignment="1" applyProtection="1">
      <alignment horizontal="center" vertical="center" wrapText="1"/>
    </xf>
    <xf numFmtId="0" fontId="31" fillId="0" borderId="0" xfId="41" applyFont="1" applyFill="1" applyBorder="1" applyProtection="1"/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41" applyFont="1" applyFill="1" applyBorder="1" applyProtection="1"/>
    <xf numFmtId="1" fontId="31" fillId="0" borderId="0" xfId="41" applyNumberFormat="1" applyFont="1" applyFill="1" applyBorder="1" applyProtection="1"/>
    <xf numFmtId="0" fontId="31" fillId="0" borderId="0" xfId="41" applyFont="1" applyFill="1" applyBorder="1" applyAlignment="1" applyProtection="1">
      <alignment horizontal="left"/>
    </xf>
    <xf numFmtId="0" fontId="24" fillId="0" borderId="0" xfId="41" applyFont="1" applyFill="1" applyBorder="1" applyAlignment="1" applyProtection="1">
      <alignment horizontal="left" vertical="center"/>
    </xf>
    <xf numFmtId="0" fontId="31" fillId="0" borderId="0" xfId="41" applyFont="1" applyFill="1" applyBorder="1" applyAlignment="1">
      <alignment horizontal="left"/>
    </xf>
    <xf numFmtId="0" fontId="33" fillId="0" borderId="0" xfId="41" applyFont="1" applyFill="1" applyBorder="1"/>
    <xf numFmtId="0" fontId="13" fillId="0" borderId="0" xfId="41" applyFont="1" applyBorder="1"/>
    <xf numFmtId="0" fontId="31" fillId="0" borderId="0" xfId="41" applyFont="1" applyFill="1" applyAlignment="1">
      <alignment horizontal="left"/>
    </xf>
    <xf numFmtId="0" fontId="13" fillId="0" borderId="0" xfId="41" applyFont="1" applyFill="1"/>
    <xf numFmtId="0" fontId="31" fillId="0" borderId="0" xfId="41" applyFont="1" applyAlignment="1">
      <alignment horizontal="left"/>
    </xf>
    <xf numFmtId="0" fontId="26" fillId="33" borderId="39" xfId="42" applyFont="1" applyFill="1" applyBorder="1" applyAlignment="1" applyProtection="1">
      <alignment horizontal="center"/>
    </xf>
    <xf numFmtId="0" fontId="34" fillId="24" borderId="112" xfId="42" applyFont="1" applyFill="1" applyBorder="1" applyProtection="1"/>
    <xf numFmtId="0" fontId="26" fillId="24" borderId="31" xfId="42" applyFont="1" applyFill="1" applyBorder="1" applyAlignment="1" applyProtection="1">
      <alignment horizontal="center"/>
    </xf>
    <xf numFmtId="0" fontId="13" fillId="0" borderId="12" xfId="42" applyFont="1" applyBorder="1" applyProtection="1">
      <protection locked="0"/>
    </xf>
    <xf numFmtId="0" fontId="13" fillId="0" borderId="12" xfId="42" applyFont="1" applyBorder="1" applyAlignment="1" applyProtection="1">
      <alignment horizontal="left"/>
      <protection locked="0"/>
    </xf>
    <xf numFmtId="1" fontId="13" fillId="25" borderId="212" xfId="41" applyNumberFormat="1" applyFont="1" applyFill="1" applyBorder="1" applyAlignment="1">
      <alignment horizontal="center"/>
    </xf>
    <xf numFmtId="0" fontId="13" fillId="0" borderId="213" xfId="40" applyFont="1" applyBorder="1" applyAlignment="1" applyProtection="1">
      <alignment horizontal="center"/>
      <protection locked="0"/>
    </xf>
    <xf numFmtId="0" fontId="13" fillId="0" borderId="214" xfId="40" applyFont="1" applyBorder="1" applyAlignment="1" applyProtection="1">
      <alignment horizontal="center"/>
      <protection locked="0"/>
    </xf>
    <xf numFmtId="0" fontId="13" fillId="0" borderId="215" xfId="40" applyFont="1" applyBorder="1" applyAlignment="1" applyProtection="1">
      <alignment horizontal="center"/>
      <protection locked="0"/>
    </xf>
    <xf numFmtId="1" fontId="13" fillId="25" borderId="213" xfId="41" applyNumberFormat="1" applyFont="1" applyFill="1" applyBorder="1" applyAlignment="1">
      <alignment horizontal="center"/>
    </xf>
    <xf numFmtId="1" fontId="13" fillId="25" borderId="214" xfId="41" applyNumberFormat="1" applyFont="1" applyFill="1" applyBorder="1" applyAlignment="1">
      <alignment horizontal="center" vertical="center" shrinkToFit="1"/>
    </xf>
    <xf numFmtId="1" fontId="13" fillId="25" borderId="49" xfId="41" applyNumberFormat="1" applyFont="1" applyFill="1" applyBorder="1" applyAlignment="1">
      <alignment horizontal="center"/>
    </xf>
    <xf numFmtId="1" fontId="13" fillId="25" borderId="192" xfId="41" applyNumberFormat="1" applyFont="1" applyFill="1" applyBorder="1" applyAlignment="1">
      <alignment horizontal="center"/>
    </xf>
    <xf numFmtId="0" fontId="26" fillId="24" borderId="0" xfId="42" applyFont="1" applyFill="1" applyBorder="1" applyAlignment="1" applyProtection="1">
      <alignment horizontal="center"/>
    </xf>
    <xf numFmtId="1" fontId="13" fillId="25" borderId="77" xfId="41" applyNumberFormat="1" applyFont="1" applyFill="1" applyBorder="1" applyAlignment="1">
      <alignment horizontal="center"/>
    </xf>
    <xf numFmtId="0" fontId="13" fillId="0" borderId="77" xfId="40" applyFont="1" applyBorder="1" applyAlignment="1" applyProtection="1">
      <alignment horizontal="center"/>
      <protection locked="0"/>
    </xf>
    <xf numFmtId="1" fontId="13" fillId="25" borderId="119" xfId="41" applyNumberFormat="1" applyFont="1" applyFill="1" applyBorder="1" applyAlignment="1">
      <alignment horizontal="center"/>
    </xf>
    <xf numFmtId="0" fontId="13" fillId="25" borderId="119" xfId="41" applyFont="1" applyFill="1" applyBorder="1" applyAlignment="1">
      <alignment horizontal="center"/>
    </xf>
    <xf numFmtId="1" fontId="13" fillId="0" borderId="120" xfId="41" applyNumberFormat="1" applyFont="1" applyBorder="1" applyAlignment="1" applyProtection="1">
      <alignment horizontal="center"/>
      <protection locked="0"/>
    </xf>
    <xf numFmtId="1" fontId="13" fillId="0" borderId="121" xfId="41" applyNumberFormat="1" applyFont="1" applyBorder="1" applyAlignment="1" applyProtection="1">
      <alignment horizontal="center"/>
      <protection locked="0"/>
    </xf>
    <xf numFmtId="1" fontId="13" fillId="25" borderId="121" xfId="41" applyNumberFormat="1" applyFont="1" applyFill="1" applyBorder="1" applyAlignment="1">
      <alignment horizontal="center" vertical="center" shrinkToFit="1"/>
    </xf>
    <xf numFmtId="1" fontId="13" fillId="0" borderId="124" xfId="41" applyNumberFormat="1" applyFont="1" applyBorder="1" applyAlignment="1" applyProtection="1">
      <alignment horizontal="center"/>
      <protection locked="0"/>
    </xf>
    <xf numFmtId="1" fontId="13" fillId="25" borderId="126" xfId="41" applyNumberFormat="1" applyFont="1" applyFill="1" applyBorder="1" applyAlignment="1">
      <alignment horizontal="center"/>
    </xf>
    <xf numFmtId="0" fontId="13" fillId="0" borderId="122" xfId="40" applyFont="1" applyBorder="1" applyAlignment="1" applyProtection="1">
      <alignment horizontal="center"/>
      <protection locked="0"/>
    </xf>
    <xf numFmtId="1" fontId="13" fillId="25" borderId="127" xfId="41" applyNumberFormat="1" applyFont="1" applyFill="1" applyBorder="1" applyAlignment="1">
      <alignment horizontal="center" vertical="center" shrinkToFit="1"/>
    </xf>
    <xf numFmtId="1" fontId="28" fillId="24" borderId="23" xfId="42" applyNumberFormat="1" applyFont="1" applyFill="1" applyBorder="1" applyAlignment="1" applyProtection="1">
      <alignment horizontal="center"/>
    </xf>
    <xf numFmtId="1" fontId="31" fillId="24" borderId="23" xfId="42" applyNumberFormat="1" applyFont="1" applyFill="1" applyBorder="1" applyAlignment="1" applyProtection="1">
      <alignment horizontal="center"/>
    </xf>
    <xf numFmtId="0" fontId="31" fillId="24" borderId="116" xfId="42" applyFont="1" applyFill="1" applyBorder="1" applyAlignment="1" applyProtection="1">
      <alignment horizontal="center"/>
    </xf>
    <xf numFmtId="0" fontId="24" fillId="24" borderId="130" xfId="42" applyFont="1" applyFill="1" applyBorder="1" applyAlignment="1" applyProtection="1">
      <alignment horizontal="center"/>
    </xf>
    <xf numFmtId="1" fontId="28" fillId="24" borderId="131" xfId="42" applyNumberFormat="1" applyFont="1" applyFill="1" applyBorder="1" applyAlignment="1" applyProtection="1">
      <alignment horizontal="center"/>
    </xf>
    <xf numFmtId="1" fontId="31" fillId="24" borderId="131" xfId="42" applyNumberFormat="1" applyFont="1" applyFill="1" applyBorder="1" applyAlignment="1" applyProtection="1">
      <alignment horizontal="center"/>
    </xf>
    <xf numFmtId="0" fontId="31" fillId="24" borderId="132" xfId="42" applyFont="1" applyFill="1" applyBorder="1" applyAlignment="1" applyProtection="1">
      <alignment horizontal="center"/>
    </xf>
    <xf numFmtId="0" fontId="31" fillId="24" borderId="131" xfId="42" applyFont="1" applyFill="1" applyBorder="1" applyAlignment="1" applyProtection="1">
      <alignment horizontal="center"/>
    </xf>
    <xf numFmtId="0" fontId="13" fillId="25" borderId="135" xfId="0" applyFont="1" applyFill="1" applyBorder="1" applyAlignment="1">
      <alignment horizontal="center" vertical="center" wrapText="1"/>
    </xf>
    <xf numFmtId="0" fontId="13" fillId="25" borderId="135" xfId="41" applyFont="1" applyFill="1" applyBorder="1"/>
    <xf numFmtId="0" fontId="13" fillId="0" borderId="135" xfId="0" applyFont="1" applyBorder="1" applyAlignment="1" applyProtection="1">
      <alignment horizontal="left" vertical="center" wrapText="1"/>
      <protection locked="0"/>
    </xf>
    <xf numFmtId="0" fontId="13" fillId="0" borderId="135" xfId="0" applyFont="1" applyBorder="1" applyAlignment="1" applyProtection="1">
      <alignment horizontal="center" vertical="center" wrapText="1"/>
      <protection locked="0"/>
    </xf>
    <xf numFmtId="0" fontId="13" fillId="0" borderId="98" xfId="0" applyFont="1" applyBorder="1" applyAlignment="1" applyProtection="1">
      <alignment horizontal="left" vertical="center" wrapText="1"/>
      <protection locked="0"/>
    </xf>
    <xf numFmtId="0" fontId="13" fillId="25" borderId="126" xfId="41" applyFont="1" applyFill="1" applyBorder="1" applyAlignment="1">
      <alignment horizontal="center"/>
    </xf>
    <xf numFmtId="0" fontId="13" fillId="25" borderId="126" xfId="41" applyFont="1" applyFill="1" applyBorder="1"/>
    <xf numFmtId="1" fontId="13" fillId="0" borderId="126" xfId="41" applyNumberFormat="1" applyFont="1" applyBorder="1" applyAlignment="1" applyProtection="1">
      <alignment horizontal="center"/>
      <protection locked="0"/>
    </xf>
    <xf numFmtId="0" fontId="13" fillId="0" borderId="126" xfId="41" applyFont="1" applyBorder="1" applyAlignment="1" applyProtection="1">
      <alignment horizontal="center"/>
      <protection locked="0"/>
    </xf>
    <xf numFmtId="1" fontId="13" fillId="0" borderId="17" xfId="41" applyNumberFormat="1" applyFont="1" applyBorder="1" applyAlignment="1" applyProtection="1">
      <alignment horizontal="center"/>
      <protection locked="0"/>
    </xf>
    <xf numFmtId="0" fontId="13" fillId="0" borderId="17" xfId="41" applyFont="1" applyBorder="1" applyAlignment="1" applyProtection="1">
      <alignment horizontal="center"/>
      <protection locked="0"/>
    </xf>
    <xf numFmtId="1" fontId="13" fillId="0" borderId="119" xfId="41" applyNumberFormat="1" applyFont="1" applyBorder="1" applyAlignment="1" applyProtection="1">
      <alignment horizontal="center"/>
      <protection locked="0"/>
    </xf>
    <xf numFmtId="0" fontId="13" fillId="0" borderId="119" xfId="41" applyFont="1" applyBorder="1" applyAlignment="1" applyProtection="1">
      <alignment horizontal="center"/>
      <protection locked="0"/>
    </xf>
    <xf numFmtId="0" fontId="13" fillId="0" borderId="121" xfId="41" applyFont="1" applyBorder="1" applyAlignment="1" applyProtection="1">
      <alignment horizontal="center"/>
      <protection locked="0"/>
    </xf>
    <xf numFmtId="0" fontId="13" fillId="25" borderId="136" xfId="41" applyFont="1" applyFill="1" applyBorder="1" applyAlignment="1">
      <alignment horizontal="center"/>
    </xf>
    <xf numFmtId="0" fontId="13" fillId="25" borderId="136" xfId="41" applyFont="1" applyFill="1" applyBorder="1"/>
    <xf numFmtId="1" fontId="13" fillId="0" borderId="136" xfId="41" applyNumberFormat="1" applyFont="1" applyBorder="1" applyAlignment="1" applyProtection="1">
      <alignment horizontal="center"/>
      <protection locked="0"/>
    </xf>
    <xf numFmtId="0" fontId="13" fillId="0" borderId="136" xfId="41" applyFont="1" applyBorder="1" applyAlignment="1" applyProtection="1">
      <alignment horizontal="center"/>
      <protection locked="0"/>
    </xf>
    <xf numFmtId="1" fontId="13" fillId="0" borderId="191" xfId="41" applyNumberFormat="1" applyFont="1" applyBorder="1" applyAlignment="1" applyProtection="1">
      <alignment horizontal="center"/>
      <protection locked="0"/>
    </xf>
    <xf numFmtId="0" fontId="13" fillId="0" borderId="190" xfId="41" applyFont="1" applyBorder="1" applyAlignment="1" applyProtection="1">
      <alignment horizontal="center"/>
      <protection locked="0"/>
    </xf>
    <xf numFmtId="0" fontId="13" fillId="0" borderId="189" xfId="41" applyFont="1" applyBorder="1" applyAlignment="1" applyProtection="1">
      <alignment horizontal="center"/>
      <protection locked="0"/>
    </xf>
    <xf numFmtId="0" fontId="13" fillId="24" borderId="10" xfId="42" applyFont="1" applyFill="1" applyBorder="1" applyProtection="1"/>
    <xf numFmtId="1" fontId="13" fillId="25" borderId="138" xfId="41" applyNumberFormat="1" applyFont="1" applyFill="1" applyBorder="1" applyAlignment="1" applyProtection="1">
      <alignment horizontal="center"/>
    </xf>
    <xf numFmtId="1" fontId="13" fillId="25" borderId="120" xfId="41" applyNumberFormat="1" applyFont="1" applyFill="1" applyBorder="1" applyAlignment="1" applyProtection="1">
      <alignment horizontal="center"/>
    </xf>
    <xf numFmtId="0" fontId="13" fillId="25" borderId="138" xfId="41" applyFont="1" applyFill="1" applyBorder="1" applyProtection="1"/>
    <xf numFmtId="0" fontId="13" fillId="25" borderId="122" xfId="41" applyFont="1" applyFill="1" applyBorder="1" applyProtection="1"/>
    <xf numFmtId="0" fontId="13" fillId="25" borderId="119" xfId="41" applyFont="1" applyFill="1" applyBorder="1" applyProtection="1"/>
    <xf numFmtId="1" fontId="13" fillId="25" borderId="139" xfId="41" applyNumberFormat="1" applyFont="1" applyFill="1" applyBorder="1" applyAlignment="1" applyProtection="1">
      <alignment horizontal="center"/>
    </xf>
    <xf numFmtId="1" fontId="13" fillId="25" borderId="125" xfId="41" applyNumberFormat="1" applyFont="1" applyFill="1" applyBorder="1" applyAlignment="1" applyProtection="1">
      <alignment horizontal="center"/>
    </xf>
    <xf numFmtId="0" fontId="13" fillId="25" borderId="182" xfId="41" applyFont="1" applyFill="1" applyBorder="1" applyProtection="1"/>
    <xf numFmtId="1" fontId="13" fillId="25" borderId="183" xfId="41" applyNumberFormat="1" applyFont="1" applyFill="1" applyBorder="1" applyAlignment="1" applyProtection="1">
      <alignment horizontal="center"/>
    </xf>
    <xf numFmtId="1" fontId="13" fillId="25" borderId="184" xfId="41" applyNumberFormat="1" applyFont="1" applyFill="1" applyBorder="1" applyAlignment="1" applyProtection="1">
      <alignment horizontal="center"/>
    </xf>
    <xf numFmtId="1" fontId="13" fillId="25" borderId="185" xfId="41" applyNumberFormat="1" applyFont="1" applyFill="1" applyBorder="1" applyAlignment="1" applyProtection="1">
      <alignment horizontal="center"/>
    </xf>
    <xf numFmtId="1" fontId="27" fillId="25" borderId="121" xfId="41" applyNumberFormat="1" applyFont="1" applyFill="1" applyBorder="1" applyProtection="1"/>
    <xf numFmtId="1" fontId="27" fillId="25" borderId="186" xfId="41" applyNumberFormat="1" applyFont="1" applyFill="1" applyBorder="1" applyProtection="1"/>
    <xf numFmtId="1" fontId="27" fillId="25" borderId="75" xfId="41" applyNumberFormat="1" applyFont="1" applyFill="1" applyBorder="1" applyProtection="1"/>
    <xf numFmtId="1" fontId="27" fillId="25" borderId="111" xfId="41" applyNumberFormat="1" applyFont="1" applyFill="1" applyBorder="1" applyProtection="1"/>
    <xf numFmtId="0" fontId="13" fillId="24" borderId="19" xfId="49" applyFont="1" applyFill="1" applyBorder="1" applyAlignment="1" applyProtection="1">
      <alignment horizontal="center" vertical="center"/>
    </xf>
    <xf numFmtId="0" fontId="13" fillId="24" borderId="10" xfId="49" applyFont="1" applyFill="1" applyBorder="1" applyAlignment="1" applyProtection="1">
      <alignment horizontal="center" vertical="center"/>
    </xf>
    <xf numFmtId="0" fontId="27" fillId="24" borderId="34" xfId="42" applyFont="1" applyFill="1" applyBorder="1" applyAlignment="1" applyProtection="1">
      <alignment horizontal="center" textRotation="90"/>
    </xf>
    <xf numFmtId="0" fontId="27" fillId="24" borderId="14" xfId="42" applyFont="1" applyFill="1" applyBorder="1" applyAlignment="1" applyProtection="1">
      <alignment horizontal="center" textRotation="90"/>
    </xf>
    <xf numFmtId="1" fontId="29" fillId="33" borderId="35" xfId="42" applyNumberFormat="1" applyFont="1" applyFill="1" applyBorder="1" applyAlignment="1" applyProtection="1">
      <alignment horizontal="center"/>
    </xf>
    <xf numFmtId="0" fontId="29" fillId="24" borderId="160" xfId="42" applyFont="1" applyFill="1" applyBorder="1" applyAlignment="1" applyProtection="1">
      <alignment horizontal="center"/>
    </xf>
    <xf numFmtId="0" fontId="29" fillId="24" borderId="163" xfId="42" applyFont="1" applyFill="1" applyBorder="1" applyProtection="1"/>
    <xf numFmtId="0" fontId="29" fillId="24" borderId="166" xfId="42" applyFont="1" applyFill="1" applyBorder="1" applyProtection="1"/>
    <xf numFmtId="1" fontId="29" fillId="24" borderId="34" xfId="42" applyNumberFormat="1" applyFont="1" applyFill="1" applyBorder="1" applyAlignment="1" applyProtection="1">
      <alignment horizontal="center"/>
    </xf>
    <xf numFmtId="1" fontId="29" fillId="24" borderId="14" xfId="42" applyNumberFormat="1" applyFont="1" applyFill="1" applyBorder="1" applyAlignment="1" applyProtection="1">
      <alignment horizontal="center"/>
    </xf>
    <xf numFmtId="0" fontId="29" fillId="24" borderId="153" xfId="42" applyFont="1" applyFill="1" applyBorder="1" applyAlignment="1" applyProtection="1">
      <alignment horizontal="center"/>
    </xf>
    <xf numFmtId="1" fontId="31" fillId="25" borderId="156" xfId="41" applyNumberFormat="1" applyFont="1" applyFill="1" applyBorder="1" applyAlignment="1" applyProtection="1">
      <alignment horizontal="center"/>
    </xf>
    <xf numFmtId="0" fontId="25" fillId="24" borderId="132" xfId="42" applyFont="1" applyFill="1" applyBorder="1" applyAlignment="1" applyProtection="1">
      <alignment horizontal="center"/>
    </xf>
    <xf numFmtId="1" fontId="39" fillId="24" borderId="157" xfId="42" applyNumberFormat="1" applyFont="1" applyFill="1" applyBorder="1" applyAlignment="1" applyProtection="1">
      <alignment horizontal="center"/>
    </xf>
    <xf numFmtId="0" fontId="31" fillId="25" borderId="140" xfId="41" applyFont="1" applyFill="1" applyBorder="1" applyAlignment="1" applyProtection="1">
      <alignment horizontal="left"/>
    </xf>
    <xf numFmtId="0" fontId="33" fillId="25" borderId="136" xfId="41" applyFont="1" applyFill="1" applyBorder="1" applyAlignment="1" applyProtection="1">
      <alignment horizontal="center"/>
    </xf>
    <xf numFmtId="0" fontId="26" fillId="24" borderId="160" xfId="42" applyFont="1" applyFill="1" applyBorder="1" applyAlignment="1" applyProtection="1">
      <alignment horizontal="center"/>
    </xf>
    <xf numFmtId="0" fontId="13" fillId="0" borderId="124" xfId="40" applyFont="1" applyBorder="1" applyAlignment="1" applyProtection="1">
      <alignment horizontal="center"/>
      <protection locked="0"/>
    </xf>
    <xf numFmtId="0" fontId="13" fillId="0" borderId="119" xfId="40" applyFont="1" applyBorder="1" applyAlignment="1" applyProtection="1">
      <alignment horizontal="center"/>
      <protection locked="0"/>
    </xf>
    <xf numFmtId="0" fontId="13" fillId="24" borderId="220" xfId="41" applyFont="1" applyFill="1" applyBorder="1" applyAlignment="1">
      <alignment horizontal="center"/>
    </xf>
    <xf numFmtId="1" fontId="13" fillId="25" borderId="217" xfId="41" applyNumberFormat="1" applyFont="1" applyFill="1" applyBorder="1" applyAlignment="1">
      <alignment horizontal="center"/>
    </xf>
    <xf numFmtId="1" fontId="13" fillId="25" borderId="218" xfId="41" applyNumberFormat="1" applyFont="1" applyFill="1" applyBorder="1" applyAlignment="1">
      <alignment horizontal="center"/>
    </xf>
    <xf numFmtId="0" fontId="13" fillId="0" borderId="217" xfId="40" applyFont="1" applyBorder="1" applyAlignment="1" applyProtection="1">
      <alignment horizontal="center"/>
      <protection locked="0"/>
    </xf>
    <xf numFmtId="0" fontId="13" fillId="0" borderId="224" xfId="40" applyFont="1" applyBorder="1" applyAlignment="1" applyProtection="1">
      <alignment horizontal="center"/>
      <protection locked="0"/>
    </xf>
    <xf numFmtId="0" fontId="13" fillId="0" borderId="219" xfId="40" applyFont="1" applyBorder="1" applyAlignment="1" applyProtection="1">
      <alignment horizontal="center"/>
      <protection locked="0"/>
    </xf>
    <xf numFmtId="1" fontId="13" fillId="25" borderId="226" xfId="41" applyNumberFormat="1" applyFont="1" applyFill="1" applyBorder="1" applyAlignment="1">
      <alignment horizontal="center" vertical="center" shrinkToFit="1"/>
    </xf>
    <xf numFmtId="0" fontId="13" fillId="24" borderId="216" xfId="41" applyFont="1" applyFill="1" applyBorder="1" applyAlignment="1">
      <alignment horizontal="center"/>
    </xf>
    <xf numFmtId="1" fontId="13" fillId="0" borderId="224" xfId="41" applyNumberFormat="1" applyFont="1" applyBorder="1" applyAlignment="1" applyProtection="1">
      <alignment horizontal="center"/>
      <protection locked="0"/>
    </xf>
    <xf numFmtId="1" fontId="13" fillId="0" borderId="225" xfId="41" applyNumberFormat="1" applyFont="1" applyBorder="1" applyAlignment="1" applyProtection="1">
      <alignment horizontal="center"/>
      <protection locked="0"/>
    </xf>
    <xf numFmtId="0" fontId="26" fillId="25" borderId="161" xfId="41" applyFont="1" applyFill="1" applyBorder="1" applyAlignment="1" applyProtection="1">
      <alignment horizontal="center"/>
    </xf>
    <xf numFmtId="0" fontId="13" fillId="0" borderId="167" xfId="40" applyFont="1" applyBorder="1" applyAlignment="1" applyProtection="1">
      <alignment horizontal="center"/>
      <protection locked="0"/>
    </xf>
    <xf numFmtId="0" fontId="13" fillId="0" borderId="165" xfId="40" applyFont="1" applyBorder="1" applyAlignment="1" applyProtection="1">
      <alignment horizontal="center"/>
      <protection locked="0"/>
    </xf>
    <xf numFmtId="1" fontId="28" fillId="24" borderId="35" xfId="42" applyNumberFormat="1" applyFont="1" applyFill="1" applyBorder="1" applyAlignment="1" applyProtection="1">
      <alignment horizontal="center"/>
    </xf>
    <xf numFmtId="0" fontId="13" fillId="25" borderId="136" xfId="41" applyFont="1" applyFill="1" applyBorder="1" applyProtection="1"/>
    <xf numFmtId="1" fontId="13" fillId="25" borderId="141" xfId="41" applyNumberFormat="1" applyFont="1" applyFill="1" applyBorder="1" applyAlignment="1" applyProtection="1">
      <alignment horizontal="center"/>
    </xf>
    <xf numFmtId="1" fontId="13" fillId="25" borderId="142" xfId="41" applyNumberFormat="1" applyFont="1" applyFill="1" applyBorder="1" applyAlignment="1" applyProtection="1">
      <alignment horizontal="center"/>
    </xf>
    <xf numFmtId="1" fontId="13" fillId="25" borderId="143" xfId="41" applyNumberFormat="1" applyFont="1" applyFill="1" applyBorder="1" applyAlignment="1" applyProtection="1">
      <alignment horizontal="center"/>
    </xf>
    <xf numFmtId="0" fontId="13" fillId="0" borderId="77" xfId="41" applyFont="1" applyBorder="1"/>
    <xf numFmtId="0" fontId="13" fillId="0" borderId="0" xfId="0" applyFont="1" applyFill="1"/>
    <xf numFmtId="0" fontId="13" fillId="0" borderId="202" xfId="41" applyFont="1" applyBorder="1"/>
    <xf numFmtId="0" fontId="13" fillId="0" borderId="203" xfId="41" applyFont="1" applyBorder="1"/>
    <xf numFmtId="0" fontId="29" fillId="25" borderId="173" xfId="41" applyFont="1" applyFill="1" applyBorder="1" applyAlignment="1" applyProtection="1">
      <alignment horizontal="center"/>
    </xf>
    <xf numFmtId="0" fontId="13" fillId="41" borderId="77" xfId="42" applyFont="1" applyFill="1" applyBorder="1"/>
    <xf numFmtId="0" fontId="30" fillId="0" borderId="77" xfId="41" applyFont="1" applyBorder="1"/>
    <xf numFmtId="0" fontId="35" fillId="0" borderId="77" xfId="41" applyFont="1" applyBorder="1"/>
    <xf numFmtId="0" fontId="13" fillId="0" borderId="205" xfId="41" applyFont="1" applyBorder="1"/>
    <xf numFmtId="0" fontId="13" fillId="0" borderId="0" xfId="42" applyFont="1"/>
    <xf numFmtId="0" fontId="13" fillId="0" borderId="0" xfId="42" applyFont="1" applyFill="1" applyProtection="1">
      <protection locked="0"/>
    </xf>
    <xf numFmtId="0" fontId="13" fillId="0" borderId="0" xfId="42" applyFont="1" applyFill="1" applyBorder="1"/>
    <xf numFmtId="0" fontId="13" fillId="0" borderId="0" xfId="42" applyFont="1" applyBorder="1"/>
    <xf numFmtId="0" fontId="13" fillId="0" borderId="0" xfId="47" applyFont="1"/>
    <xf numFmtId="0" fontId="31" fillId="24" borderId="243" xfId="41" applyFont="1" applyFill="1" applyBorder="1" applyAlignment="1">
      <alignment horizontal="center"/>
    </xf>
    <xf numFmtId="0" fontId="37" fillId="0" borderId="73" xfId="40" applyFont="1" applyBorder="1" applyAlignment="1" applyProtection="1">
      <alignment horizontal="center"/>
      <protection locked="0"/>
    </xf>
    <xf numFmtId="1" fontId="37" fillId="27" borderId="198" xfId="41" applyNumberFormat="1" applyFont="1" applyFill="1" applyBorder="1" applyAlignment="1">
      <alignment horizontal="center"/>
    </xf>
    <xf numFmtId="1" fontId="37" fillId="27" borderId="60" xfId="41" applyNumberFormat="1" applyFont="1" applyFill="1" applyBorder="1" applyAlignment="1">
      <alignment horizontal="center"/>
    </xf>
    <xf numFmtId="0" fontId="37" fillId="26" borderId="60" xfId="40" applyFont="1" applyFill="1" applyBorder="1" applyAlignment="1" applyProtection="1">
      <alignment horizontal="center"/>
      <protection locked="0"/>
    </xf>
    <xf numFmtId="0" fontId="37" fillId="26" borderId="50" xfId="4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37" fillId="0" borderId="12" xfId="42" applyFont="1" applyBorder="1" applyAlignment="1" applyProtection="1">
      <alignment horizontal="left"/>
      <protection locked="0"/>
    </xf>
    <xf numFmtId="0" fontId="13" fillId="24" borderId="243" xfId="41" applyFont="1" applyFill="1" applyBorder="1" applyAlignment="1">
      <alignment horizontal="center"/>
    </xf>
    <xf numFmtId="1" fontId="13" fillId="25" borderId="244" xfId="41" applyNumberFormat="1" applyFont="1" applyFill="1" applyBorder="1" applyAlignment="1">
      <alignment horizontal="center"/>
    </xf>
    <xf numFmtId="0" fontId="13" fillId="0" borderId="245" xfId="40" applyFont="1" applyBorder="1" applyAlignment="1" applyProtection="1">
      <alignment horizontal="center"/>
      <protection locked="0"/>
    </xf>
    <xf numFmtId="0" fontId="13" fillId="0" borderId="246" xfId="40" applyFont="1" applyBorder="1" applyAlignment="1" applyProtection="1">
      <alignment horizontal="center"/>
      <protection locked="0"/>
    </xf>
    <xf numFmtId="0" fontId="13" fillId="0" borderId="247" xfId="40" applyFont="1" applyBorder="1" applyAlignment="1" applyProtection="1">
      <alignment horizontal="center"/>
      <protection locked="0"/>
    </xf>
    <xf numFmtId="1" fontId="13" fillId="25" borderId="245" xfId="41" applyNumberFormat="1" applyFont="1" applyFill="1" applyBorder="1" applyAlignment="1">
      <alignment horizontal="center"/>
    </xf>
    <xf numFmtId="0" fontId="37" fillId="0" borderId="207" xfId="0" applyFont="1" applyBorder="1" applyAlignment="1" applyProtection="1">
      <alignment vertical="center" shrinkToFit="1"/>
      <protection locked="0"/>
    </xf>
    <xf numFmtId="0" fontId="37" fillId="0" borderId="122" xfId="40" applyFont="1" applyBorder="1" applyAlignment="1" applyProtection="1">
      <alignment horizontal="center"/>
      <protection locked="0"/>
    </xf>
    <xf numFmtId="1" fontId="37" fillId="25" borderId="119" xfId="41" applyNumberFormat="1" applyFont="1" applyFill="1" applyBorder="1" applyAlignment="1">
      <alignment horizontal="center"/>
    </xf>
    <xf numFmtId="0" fontId="37" fillId="25" borderId="119" xfId="41" applyFont="1" applyFill="1" applyBorder="1" applyAlignment="1">
      <alignment horizontal="center"/>
    </xf>
    <xf numFmtId="1" fontId="13" fillId="25" borderId="250" xfId="41" applyNumberFormat="1" applyFont="1" applyFill="1" applyBorder="1" applyAlignment="1">
      <alignment horizontal="center"/>
    </xf>
    <xf numFmtId="0" fontId="13" fillId="25" borderId="250" xfId="41" applyFont="1" applyFill="1" applyBorder="1" applyAlignment="1">
      <alignment horizontal="center"/>
    </xf>
    <xf numFmtId="1" fontId="13" fillId="0" borderId="254" xfId="41" applyNumberFormat="1" applyFont="1" applyBorder="1" applyAlignment="1" applyProtection="1">
      <alignment horizontal="center"/>
      <protection locked="0"/>
    </xf>
    <xf numFmtId="1" fontId="13" fillId="0" borderId="251" xfId="41" applyNumberFormat="1" applyFont="1" applyBorder="1" applyAlignment="1" applyProtection="1">
      <alignment horizontal="center"/>
      <protection locked="0"/>
    </xf>
    <xf numFmtId="1" fontId="13" fillId="0" borderId="255" xfId="41" applyNumberFormat="1" applyFont="1" applyBorder="1" applyAlignment="1" applyProtection="1">
      <alignment horizontal="center"/>
      <protection locked="0"/>
    </xf>
    <xf numFmtId="1" fontId="13" fillId="25" borderId="256" xfId="41" applyNumberFormat="1" applyFont="1" applyFill="1" applyBorder="1" applyAlignment="1">
      <alignment horizontal="center"/>
    </xf>
    <xf numFmtId="1" fontId="13" fillId="25" borderId="257" xfId="41" applyNumberFormat="1" applyFont="1" applyFill="1" applyBorder="1" applyAlignment="1">
      <alignment horizontal="center" vertical="center" shrinkToFit="1"/>
    </xf>
    <xf numFmtId="1" fontId="37" fillId="25" borderId="250" xfId="41" applyNumberFormat="1" applyFont="1" applyFill="1" applyBorder="1" applyAlignment="1">
      <alignment horizontal="center"/>
    </xf>
    <xf numFmtId="0" fontId="13" fillId="0" borderId="207" xfId="42" applyFont="1" applyBorder="1" applyAlignment="1" applyProtection="1">
      <alignment horizontal="left"/>
      <protection locked="0"/>
    </xf>
    <xf numFmtId="0" fontId="13" fillId="0" borderId="168" xfId="42" applyFont="1" applyBorder="1" applyAlignment="1" applyProtection="1">
      <alignment horizontal="left"/>
      <protection locked="0"/>
    </xf>
    <xf numFmtId="0" fontId="13" fillId="0" borderId="13" xfId="41" applyFont="1" applyBorder="1" applyAlignment="1" applyProtection="1">
      <alignment horizontal="left" vertical="center"/>
      <protection locked="0"/>
    </xf>
    <xf numFmtId="0" fontId="13" fillId="0" borderId="28" xfId="41" applyFont="1" applyBorder="1" applyAlignment="1" applyProtection="1">
      <alignment horizontal="left" vertical="center"/>
      <protection locked="0"/>
    </xf>
    <xf numFmtId="0" fontId="13" fillId="0" borderId="28" xfId="42" applyFont="1" applyBorder="1" applyAlignment="1" applyProtection="1">
      <alignment horizontal="left" vertical="center"/>
      <protection locked="0"/>
    </xf>
    <xf numFmtId="0" fontId="37" fillId="0" borderId="28" xfId="42" applyFont="1" applyBorder="1" applyAlignment="1" applyProtection="1">
      <alignment horizontal="left" vertical="center"/>
      <protection locked="0"/>
    </xf>
    <xf numFmtId="0" fontId="13" fillId="0" borderId="206" xfId="42" applyFont="1" applyBorder="1" applyAlignment="1" applyProtection="1">
      <alignment horizontal="left" vertical="center"/>
      <protection locked="0"/>
    </xf>
    <xf numFmtId="0" fontId="13" fillId="0" borderId="47" xfId="42" applyFont="1" applyBorder="1" applyAlignment="1" applyProtection="1">
      <alignment horizontal="left" vertical="center"/>
      <protection locked="0"/>
    </xf>
    <xf numFmtId="0" fontId="13" fillId="0" borderId="48" xfId="42" applyFont="1" applyBorder="1" applyAlignment="1" applyProtection="1">
      <alignment horizontal="left" vertical="center"/>
      <protection locked="0"/>
    </xf>
    <xf numFmtId="0" fontId="13" fillId="0" borderId="40" xfId="42" applyFont="1" applyBorder="1" applyAlignment="1" applyProtection="1">
      <alignment horizontal="left" vertical="center"/>
      <protection locked="0"/>
    </xf>
    <xf numFmtId="1" fontId="27" fillId="33" borderId="35" xfId="42" applyNumberFormat="1" applyFont="1" applyFill="1" applyBorder="1" applyAlignment="1" applyProtection="1">
      <alignment horizontal="center"/>
    </xf>
    <xf numFmtId="1" fontId="27" fillId="33" borderId="37" xfId="42" applyNumberFormat="1" applyFont="1" applyFill="1" applyBorder="1" applyAlignment="1" applyProtection="1">
      <alignment horizontal="center"/>
    </xf>
    <xf numFmtId="1" fontId="38" fillId="24" borderId="25" xfId="42" applyNumberFormat="1" applyFont="1" applyFill="1" applyBorder="1" applyAlignment="1" applyProtection="1">
      <alignment horizontal="center"/>
    </xf>
    <xf numFmtId="1" fontId="27" fillId="24" borderId="25" xfId="42" applyNumberFormat="1" applyFont="1" applyFill="1" applyBorder="1" applyAlignment="1" applyProtection="1">
      <alignment horizontal="center"/>
    </xf>
    <xf numFmtId="0" fontId="27" fillId="24" borderId="163" xfId="42" applyFont="1" applyFill="1" applyBorder="1" applyProtection="1"/>
    <xf numFmtId="0" fontId="27" fillId="24" borderId="174" xfId="42" applyFont="1" applyFill="1" applyBorder="1" applyProtection="1"/>
    <xf numFmtId="0" fontId="27" fillId="24" borderId="166" xfId="42" applyFont="1" applyFill="1" applyBorder="1" applyProtection="1"/>
    <xf numFmtId="1" fontId="27" fillId="24" borderId="0" xfId="42" applyNumberFormat="1" applyFont="1" applyFill="1" applyBorder="1" applyAlignment="1" applyProtection="1">
      <alignment horizontal="center"/>
    </xf>
    <xf numFmtId="0" fontId="27" fillId="24" borderId="24" xfId="42" applyFont="1" applyFill="1" applyBorder="1" applyProtection="1"/>
    <xf numFmtId="0" fontId="13" fillId="0" borderId="120" xfId="40" applyFont="1" applyBorder="1" applyAlignment="1" applyProtection="1">
      <alignment horizontal="center"/>
      <protection locked="0"/>
    </xf>
    <xf numFmtId="1" fontId="13" fillId="25" borderId="248" xfId="41" applyNumberFormat="1" applyFont="1" applyFill="1" applyBorder="1" applyAlignment="1">
      <alignment horizontal="center"/>
    </xf>
    <xf numFmtId="0" fontId="13" fillId="35" borderId="119" xfId="41" applyFont="1" applyFill="1" applyBorder="1" applyAlignment="1">
      <alignment horizontal="center"/>
    </xf>
    <xf numFmtId="0" fontId="13" fillId="0" borderId="119" xfId="41" applyFont="1" applyFill="1" applyBorder="1" applyAlignment="1">
      <alignment horizontal="center"/>
    </xf>
    <xf numFmtId="1" fontId="13" fillId="0" borderId="120" xfId="41" applyNumberFormat="1" applyFont="1" applyFill="1" applyBorder="1" applyAlignment="1" applyProtection="1">
      <alignment horizontal="center"/>
      <protection locked="0"/>
    </xf>
    <xf numFmtId="0" fontId="13" fillId="0" borderId="122" xfId="41" applyFont="1" applyFill="1" applyBorder="1" applyAlignment="1">
      <alignment horizontal="center"/>
    </xf>
    <xf numFmtId="1" fontId="13" fillId="0" borderId="124" xfId="41" applyNumberFormat="1" applyFont="1" applyFill="1" applyBorder="1" applyAlignment="1" applyProtection="1">
      <alignment horizontal="center"/>
      <protection locked="0"/>
    </xf>
    <xf numFmtId="0" fontId="13" fillId="35" borderId="122" xfId="41" applyFont="1" applyFill="1" applyBorder="1" applyAlignment="1">
      <alignment horizontal="center"/>
    </xf>
    <xf numFmtId="1" fontId="13" fillId="0" borderId="138" xfId="41" applyNumberFormat="1" applyFont="1" applyBorder="1" applyAlignment="1" applyProtection="1">
      <alignment horizontal="center"/>
      <protection locked="0"/>
    </xf>
    <xf numFmtId="1" fontId="13" fillId="0" borderId="164" xfId="41" applyNumberFormat="1" applyFont="1" applyBorder="1" applyAlignment="1" applyProtection="1">
      <alignment horizontal="center"/>
      <protection locked="0"/>
    </xf>
    <xf numFmtId="0" fontId="13" fillId="34" borderId="122" xfId="40" applyFont="1" applyFill="1" applyBorder="1" applyAlignment="1" applyProtection="1">
      <alignment horizontal="center"/>
      <protection locked="0"/>
    </xf>
    <xf numFmtId="0" fontId="13" fillId="0" borderId="169" xfId="40" applyFont="1" applyBorder="1" applyAlignment="1" applyProtection="1">
      <alignment horizontal="center"/>
      <protection locked="0"/>
    </xf>
    <xf numFmtId="1" fontId="37" fillId="25" borderId="122" xfId="41" applyNumberFormat="1" applyFont="1" applyFill="1" applyBorder="1" applyAlignment="1">
      <alignment horizontal="center"/>
    </xf>
    <xf numFmtId="1" fontId="13" fillId="25" borderId="176" xfId="41" applyNumberFormat="1" applyFont="1" applyFill="1" applyBorder="1" applyAlignment="1">
      <alignment horizontal="center"/>
    </xf>
    <xf numFmtId="0" fontId="13" fillId="25" borderId="178" xfId="41" applyFont="1" applyFill="1" applyBorder="1" applyAlignment="1">
      <alignment horizontal="center"/>
    </xf>
    <xf numFmtId="1" fontId="13" fillId="25" borderId="178" xfId="41" applyNumberFormat="1" applyFont="1" applyFill="1" applyBorder="1" applyAlignment="1">
      <alignment horizontal="center" vertical="center" shrinkToFit="1"/>
    </xf>
    <xf numFmtId="1" fontId="13" fillId="25" borderId="178" xfId="41" applyNumberFormat="1" applyFont="1" applyFill="1" applyBorder="1" applyAlignment="1">
      <alignment horizontal="center"/>
    </xf>
    <xf numFmtId="1" fontId="27" fillId="24" borderId="34" xfId="42" applyNumberFormat="1" applyFont="1" applyFill="1" applyBorder="1" applyAlignment="1" applyProtection="1">
      <alignment horizontal="center"/>
    </xf>
    <xf numFmtId="1" fontId="27" fillId="24" borderId="14" xfId="42" applyNumberFormat="1" applyFont="1" applyFill="1" applyBorder="1" applyAlignment="1" applyProtection="1">
      <alignment horizontal="center"/>
    </xf>
    <xf numFmtId="0" fontId="27" fillId="24" borderId="153" xfId="42" applyFont="1" applyFill="1" applyBorder="1" applyAlignment="1" applyProtection="1">
      <alignment horizontal="center"/>
    </xf>
    <xf numFmtId="1" fontId="27" fillId="24" borderId="154" xfId="42" applyNumberFormat="1" applyFont="1" applyFill="1" applyBorder="1" applyAlignment="1" applyProtection="1">
      <alignment horizontal="center"/>
    </xf>
    <xf numFmtId="0" fontId="27" fillId="33" borderId="116" xfId="42" applyFont="1" applyFill="1" applyBorder="1" applyAlignment="1" applyProtection="1">
      <alignment horizontal="center"/>
    </xf>
    <xf numFmtId="1" fontId="27" fillId="33" borderId="22" xfId="42" applyNumberFormat="1" applyFont="1" applyFill="1" applyBorder="1" applyAlignment="1" applyProtection="1">
      <alignment horizontal="center"/>
    </xf>
    <xf numFmtId="1" fontId="27" fillId="33" borderId="36" xfId="42" applyNumberFormat="1" applyFont="1" applyFill="1" applyBorder="1" applyAlignment="1" applyProtection="1">
      <alignment horizontal="center"/>
    </xf>
    <xf numFmtId="1" fontId="13" fillId="25" borderId="175" xfId="41" applyNumberFormat="1" applyFont="1" applyFill="1" applyBorder="1" applyAlignment="1">
      <alignment horizontal="center"/>
    </xf>
    <xf numFmtId="0" fontId="13" fillId="25" borderId="177" xfId="41" applyFont="1" applyFill="1" applyBorder="1" applyAlignment="1">
      <alignment horizontal="center"/>
    </xf>
    <xf numFmtId="1" fontId="13" fillId="25" borderId="179" xfId="41" applyNumberFormat="1" applyFont="1" applyFill="1" applyBorder="1" applyAlignment="1">
      <alignment horizontal="center" vertical="center" shrinkToFit="1"/>
    </xf>
    <xf numFmtId="1" fontId="38" fillId="24" borderId="35" xfId="42" applyNumberFormat="1" applyFont="1" applyFill="1" applyBorder="1" applyAlignment="1" applyProtection="1">
      <alignment horizontal="center"/>
    </xf>
    <xf numFmtId="1" fontId="38" fillId="24" borderId="23" xfId="42" applyNumberFormat="1" applyFont="1" applyFill="1" applyBorder="1" applyAlignment="1" applyProtection="1">
      <alignment horizontal="center"/>
    </xf>
    <xf numFmtId="1" fontId="13" fillId="24" borderId="23" xfId="42" applyNumberFormat="1" applyFont="1" applyFill="1" applyBorder="1" applyAlignment="1" applyProtection="1">
      <alignment horizontal="center"/>
    </xf>
    <xf numFmtId="0" fontId="13" fillId="24" borderId="116" xfId="42" applyFont="1" applyFill="1" applyBorder="1" applyAlignment="1" applyProtection="1">
      <alignment horizontal="center"/>
    </xf>
    <xf numFmtId="0" fontId="13" fillId="24" borderId="23" xfId="42" applyFont="1" applyFill="1" applyBorder="1" applyAlignment="1" applyProtection="1">
      <alignment horizontal="center"/>
    </xf>
    <xf numFmtId="1" fontId="13" fillId="25" borderId="156" xfId="41" applyNumberFormat="1" applyFont="1" applyFill="1" applyBorder="1" applyAlignment="1" applyProtection="1">
      <alignment horizontal="center"/>
    </xf>
    <xf numFmtId="1" fontId="13" fillId="25" borderId="129" xfId="41" applyNumberFormat="1" applyFont="1" applyFill="1" applyBorder="1" applyAlignment="1" applyProtection="1">
      <alignment horizontal="center"/>
    </xf>
    <xf numFmtId="0" fontId="13" fillId="24" borderId="204" xfId="42" applyFont="1" applyFill="1" applyBorder="1" applyAlignment="1" applyProtection="1">
      <alignment horizontal="center"/>
    </xf>
    <xf numFmtId="1" fontId="38" fillId="24" borderId="157" xfId="42" applyNumberFormat="1" applyFont="1" applyFill="1" applyBorder="1" applyAlignment="1" applyProtection="1">
      <alignment horizontal="center"/>
    </xf>
    <xf numFmtId="1" fontId="38" fillId="24" borderId="131" xfId="42" applyNumberFormat="1" applyFont="1" applyFill="1" applyBorder="1" applyAlignment="1" applyProtection="1">
      <alignment horizontal="center"/>
    </xf>
    <xf numFmtId="1" fontId="13" fillId="24" borderId="131" xfId="42" applyNumberFormat="1" applyFont="1" applyFill="1" applyBorder="1" applyAlignment="1" applyProtection="1">
      <alignment horizontal="center"/>
    </xf>
    <xf numFmtId="0" fontId="13" fillId="24" borderId="132" xfId="42" applyFont="1" applyFill="1" applyBorder="1" applyAlignment="1" applyProtection="1">
      <alignment horizontal="center"/>
    </xf>
    <xf numFmtId="0" fontId="13" fillId="24" borderId="131" xfId="42" applyFont="1" applyFill="1" applyBorder="1" applyAlignment="1" applyProtection="1">
      <alignment horizontal="center"/>
    </xf>
    <xf numFmtId="1" fontId="27" fillId="24" borderId="123" xfId="42" applyNumberFormat="1" applyFont="1" applyFill="1" applyBorder="1" applyAlignment="1" applyProtection="1">
      <alignment horizontal="center" vertical="center"/>
    </xf>
    <xf numFmtId="0" fontId="13" fillId="24" borderId="13" xfId="42" applyFont="1" applyFill="1" applyBorder="1" applyAlignment="1" applyProtection="1">
      <alignment horizontal="left"/>
    </xf>
    <xf numFmtId="0" fontId="13" fillId="25" borderId="140" xfId="41" applyFont="1" applyFill="1" applyBorder="1" applyAlignment="1" applyProtection="1">
      <alignment horizontal="left"/>
    </xf>
    <xf numFmtId="0" fontId="13" fillId="25" borderId="136" xfId="41" applyFont="1" applyFill="1" applyBorder="1" applyAlignment="1" applyProtection="1">
      <alignment horizontal="center"/>
    </xf>
    <xf numFmtId="0" fontId="13" fillId="33" borderId="22" xfId="42" applyFont="1" applyFill="1" applyBorder="1" applyAlignment="1" applyProtection="1">
      <alignment horizontal="left"/>
    </xf>
    <xf numFmtId="0" fontId="13" fillId="33" borderId="23" xfId="42" applyFont="1" applyFill="1" applyBorder="1" applyProtection="1"/>
    <xf numFmtId="0" fontId="27" fillId="33" borderId="39" xfId="42" applyFont="1" applyFill="1" applyBorder="1" applyAlignment="1" applyProtection="1">
      <alignment horizontal="center"/>
    </xf>
    <xf numFmtId="0" fontId="27" fillId="24" borderId="20" xfId="42" applyFont="1" applyFill="1" applyBorder="1" applyAlignment="1" applyProtection="1">
      <alignment horizontal="center"/>
    </xf>
    <xf numFmtId="0" fontId="13" fillId="24" borderId="112" xfId="42" applyFont="1" applyFill="1" applyBorder="1" applyProtection="1"/>
    <xf numFmtId="0" fontId="27" fillId="24" borderId="31" xfId="42" applyFont="1" applyFill="1" applyBorder="1" applyAlignment="1" applyProtection="1">
      <alignment horizontal="center"/>
    </xf>
    <xf numFmtId="0" fontId="13" fillId="36" borderId="10" xfId="41" applyFont="1" applyFill="1" applyBorder="1" applyAlignment="1">
      <alignment horizontal="center"/>
    </xf>
    <xf numFmtId="0" fontId="13" fillId="36" borderId="12" xfId="42" applyFont="1" applyFill="1" applyBorder="1" applyAlignment="1" applyProtection="1">
      <alignment horizontal="left"/>
      <protection locked="0"/>
    </xf>
    <xf numFmtId="1" fontId="13" fillId="37" borderId="119" xfId="41" applyNumberFormat="1" applyFont="1" applyFill="1" applyBorder="1" applyAlignment="1">
      <alignment horizontal="center"/>
    </xf>
    <xf numFmtId="0" fontId="13" fillId="36" borderId="122" xfId="40" applyFont="1" applyFill="1" applyBorder="1" applyAlignment="1" applyProtection="1">
      <alignment horizontal="center"/>
      <protection locked="0"/>
    </xf>
    <xf numFmtId="0" fontId="13" fillId="36" borderId="164" xfId="40" applyFont="1" applyFill="1" applyBorder="1" applyAlignment="1" applyProtection="1">
      <alignment horizontal="center"/>
      <protection locked="0"/>
    </xf>
    <xf numFmtId="1" fontId="13" fillId="37" borderId="122" xfId="41" applyNumberFormat="1" applyFont="1" applyFill="1" applyBorder="1" applyAlignment="1">
      <alignment horizontal="center"/>
    </xf>
    <xf numFmtId="0" fontId="13" fillId="36" borderId="124" xfId="40" applyFont="1" applyFill="1" applyBorder="1" applyAlignment="1" applyProtection="1">
      <alignment horizontal="center"/>
      <protection locked="0"/>
    </xf>
    <xf numFmtId="0" fontId="13" fillId="38" borderId="10" xfId="41" applyFont="1" applyFill="1" applyBorder="1" applyAlignment="1">
      <alignment horizontal="center"/>
    </xf>
    <xf numFmtId="0" fontId="13" fillId="38" borderId="12" xfId="0" applyFont="1" applyFill="1" applyBorder="1" applyAlignment="1" applyProtection="1">
      <alignment vertical="center" shrinkToFit="1"/>
      <protection locked="0"/>
    </xf>
    <xf numFmtId="1" fontId="13" fillId="39" borderId="119" xfId="41" applyNumberFormat="1" applyFont="1" applyFill="1" applyBorder="1" applyAlignment="1">
      <alignment horizontal="center"/>
    </xf>
    <xf numFmtId="0" fontId="13" fillId="38" borderId="122" xfId="40" applyFont="1" applyFill="1" applyBorder="1" applyAlignment="1" applyProtection="1">
      <alignment horizontal="center"/>
      <protection locked="0"/>
    </xf>
    <xf numFmtId="0" fontId="13" fillId="38" borderId="164" xfId="40" applyFont="1" applyFill="1" applyBorder="1" applyAlignment="1" applyProtection="1">
      <alignment horizontal="center"/>
      <protection locked="0"/>
    </xf>
    <xf numFmtId="1" fontId="13" fillId="39" borderId="122" xfId="41" applyNumberFormat="1" applyFont="1" applyFill="1" applyBorder="1" applyAlignment="1">
      <alignment horizontal="center"/>
    </xf>
    <xf numFmtId="0" fontId="13" fillId="38" borderId="124" xfId="40" applyFont="1" applyFill="1" applyBorder="1" applyAlignment="1" applyProtection="1">
      <alignment horizontal="center"/>
      <protection locked="0"/>
    </xf>
    <xf numFmtId="1" fontId="13" fillId="38" borderId="100" xfId="41" applyNumberFormat="1" applyFont="1" applyFill="1" applyBorder="1" applyAlignment="1" applyProtection="1">
      <alignment horizontal="center"/>
      <protection locked="0"/>
    </xf>
    <xf numFmtId="0" fontId="37" fillId="38" borderId="122" xfId="40" applyFont="1" applyFill="1" applyBorder="1" applyAlignment="1" applyProtection="1">
      <alignment horizontal="center"/>
      <protection locked="0"/>
    </xf>
    <xf numFmtId="1" fontId="13" fillId="44" borderId="122" xfId="41" applyNumberFormat="1" applyFont="1" applyFill="1" applyBorder="1" applyAlignment="1">
      <alignment horizontal="center"/>
    </xf>
    <xf numFmtId="1" fontId="13" fillId="44" borderId="121" xfId="41" applyNumberFormat="1" applyFont="1" applyFill="1" applyBorder="1" applyAlignment="1">
      <alignment horizontal="center" vertical="center" shrinkToFit="1"/>
    </xf>
    <xf numFmtId="1" fontId="13" fillId="44" borderId="119" xfId="41" applyNumberFormat="1" applyFont="1" applyFill="1" applyBorder="1" applyAlignment="1">
      <alignment horizontal="center"/>
    </xf>
    <xf numFmtId="0" fontId="37" fillId="38" borderId="12" xfId="0" applyFont="1" applyFill="1" applyBorder="1" applyAlignment="1" applyProtection="1">
      <alignment vertical="center" shrinkToFit="1"/>
      <protection locked="0"/>
    </xf>
    <xf numFmtId="1" fontId="13" fillId="38" borderId="121" xfId="41" applyNumberFormat="1" applyFont="1" applyFill="1" applyBorder="1" applyAlignment="1" applyProtection="1">
      <alignment horizontal="center"/>
      <protection locked="0"/>
    </xf>
    <xf numFmtId="1" fontId="13" fillId="38" borderId="164" xfId="41" applyNumberFormat="1" applyFont="1" applyFill="1" applyBorder="1" applyAlignment="1" applyProtection="1">
      <alignment horizontal="center"/>
      <protection locked="0"/>
    </xf>
    <xf numFmtId="0" fontId="13" fillId="38" borderId="12" xfId="41" applyFont="1" applyFill="1" applyBorder="1" applyProtection="1">
      <protection locked="0"/>
    </xf>
    <xf numFmtId="0" fontId="13" fillId="38" borderId="44" xfId="41" applyFont="1" applyFill="1" applyBorder="1" applyProtection="1">
      <protection locked="0"/>
    </xf>
    <xf numFmtId="0" fontId="13" fillId="25" borderId="113" xfId="41" applyFont="1" applyFill="1" applyBorder="1" applyAlignment="1" applyProtection="1">
      <alignment horizontal="left"/>
    </xf>
    <xf numFmtId="0" fontId="13" fillId="25" borderId="61" xfId="41" applyFont="1" applyFill="1" applyBorder="1" applyProtection="1"/>
    <xf numFmtId="0" fontId="27" fillId="25" borderId="139" xfId="41" applyFont="1" applyFill="1" applyBorder="1" applyAlignment="1" applyProtection="1">
      <alignment horizontal="center"/>
    </xf>
    <xf numFmtId="0" fontId="13" fillId="24" borderId="22" xfId="42" applyFont="1" applyFill="1" applyBorder="1" applyAlignment="1" applyProtection="1">
      <alignment horizontal="left"/>
    </xf>
    <xf numFmtId="0" fontId="13" fillId="24" borderId="23" xfId="42" applyFont="1" applyFill="1" applyBorder="1" applyProtection="1"/>
    <xf numFmtId="0" fontId="13" fillId="24" borderId="21" xfId="42" applyFont="1" applyFill="1" applyBorder="1" applyProtection="1"/>
    <xf numFmtId="0" fontId="27" fillId="24" borderId="0" xfId="42" applyFont="1" applyFill="1" applyBorder="1" applyAlignment="1" applyProtection="1">
      <alignment horizontal="center"/>
    </xf>
    <xf numFmtId="0" fontId="13" fillId="24" borderId="22" xfId="42" applyFont="1" applyFill="1" applyBorder="1" applyAlignment="1" applyProtection="1">
      <alignment horizontal="left" vertical="center" wrapText="1"/>
    </xf>
    <xf numFmtId="0" fontId="27" fillId="24" borderId="116" xfId="42" applyFont="1" applyFill="1" applyBorder="1" applyAlignment="1" applyProtection="1">
      <alignment horizontal="center"/>
    </xf>
    <xf numFmtId="0" fontId="13" fillId="24" borderId="38" xfId="42" applyFont="1" applyFill="1" applyBorder="1" applyAlignment="1" applyProtection="1">
      <alignment horizontal="center"/>
    </xf>
    <xf numFmtId="0" fontId="13" fillId="24" borderId="20" xfId="42" applyFont="1" applyFill="1" applyBorder="1" applyAlignment="1" applyProtection="1">
      <alignment horizontal="left" vertical="center" wrapText="1"/>
    </xf>
    <xf numFmtId="0" fontId="13" fillId="24" borderId="21" xfId="42" applyFont="1" applyFill="1" applyBorder="1" applyAlignment="1" applyProtection="1">
      <alignment horizontal="center"/>
    </xf>
    <xf numFmtId="0" fontId="27" fillId="24" borderId="132" xfId="42" applyFont="1" applyFill="1" applyBorder="1" applyAlignment="1" applyProtection="1">
      <alignment horizontal="center"/>
    </xf>
    <xf numFmtId="0" fontId="13" fillId="24" borderId="134" xfId="42" applyFont="1" applyFill="1" applyBorder="1" applyProtection="1"/>
    <xf numFmtId="0" fontId="27" fillId="24" borderId="30" xfId="42" applyFont="1" applyFill="1" applyBorder="1" applyAlignment="1" applyProtection="1">
      <alignment horizontal="center"/>
    </xf>
    <xf numFmtId="0" fontId="13" fillId="36" borderId="28" xfId="42" applyFont="1" applyFill="1" applyBorder="1" applyAlignment="1" applyProtection="1">
      <alignment horizontal="left" vertical="center"/>
      <protection locked="0"/>
    </xf>
    <xf numFmtId="0" fontId="13" fillId="38" borderId="28" xfId="42" applyFont="1" applyFill="1" applyBorder="1" applyAlignment="1" applyProtection="1">
      <alignment horizontal="left" vertical="center"/>
      <protection locked="0"/>
    </xf>
    <xf numFmtId="0" fontId="37" fillId="38" borderId="28" xfId="42" applyFont="1" applyFill="1" applyBorder="1" applyAlignment="1" applyProtection="1">
      <alignment horizontal="left" vertical="center"/>
      <protection locked="0"/>
    </xf>
    <xf numFmtId="0" fontId="13" fillId="38" borderId="227" xfId="0" applyFont="1" applyFill="1" applyBorder="1" applyAlignment="1">
      <alignment horizontal="left"/>
    </xf>
    <xf numFmtId="0" fontId="27" fillId="24" borderId="20" xfId="42" applyFont="1" applyFill="1" applyBorder="1" applyAlignment="1" applyProtection="1">
      <alignment horizontal="left"/>
    </xf>
    <xf numFmtId="0" fontId="27" fillId="24" borderId="133" xfId="42" applyFont="1" applyFill="1" applyBorder="1" applyAlignment="1" applyProtection="1">
      <alignment horizontal="left"/>
    </xf>
    <xf numFmtId="0" fontId="27" fillId="24" borderId="25" xfId="42" applyFont="1" applyFill="1" applyBorder="1" applyProtection="1"/>
    <xf numFmtId="0" fontId="13" fillId="0" borderId="258" xfId="40" applyFont="1" applyBorder="1" applyAlignment="1" applyProtection="1">
      <alignment horizontal="center"/>
      <protection locked="0"/>
    </xf>
    <xf numFmtId="0" fontId="13" fillId="0" borderId="244" xfId="40" applyFont="1" applyBorder="1" applyAlignment="1" applyProtection="1">
      <alignment horizontal="center"/>
      <protection locked="0"/>
    </xf>
    <xf numFmtId="0" fontId="13" fillId="0" borderId="225" xfId="40" applyFont="1" applyBorder="1" applyAlignment="1" applyProtection="1">
      <alignment horizontal="center"/>
      <protection locked="0"/>
    </xf>
    <xf numFmtId="0" fontId="13" fillId="0" borderId="259" xfId="40" applyFont="1" applyBorder="1" applyAlignment="1" applyProtection="1">
      <alignment horizontal="center"/>
      <protection locked="0"/>
    </xf>
    <xf numFmtId="0" fontId="13" fillId="24" borderId="261" xfId="41" applyFont="1" applyFill="1" applyBorder="1" applyAlignment="1">
      <alignment horizontal="center"/>
    </xf>
    <xf numFmtId="1" fontId="13" fillId="25" borderId="263" xfId="41" applyNumberFormat="1" applyFont="1" applyFill="1" applyBorder="1" applyAlignment="1">
      <alignment horizontal="center"/>
    </xf>
    <xf numFmtId="0" fontId="13" fillId="0" borderId="264" xfId="40" applyFont="1" applyBorder="1" applyAlignment="1" applyProtection="1">
      <alignment horizontal="center"/>
      <protection locked="0"/>
    </xf>
    <xf numFmtId="1" fontId="13" fillId="25" borderId="264" xfId="41" applyNumberFormat="1" applyFont="1" applyFill="1" applyBorder="1" applyAlignment="1">
      <alignment horizontal="center"/>
    </xf>
    <xf numFmtId="0" fontId="13" fillId="0" borderId="252" xfId="40" applyFont="1" applyBorder="1" applyAlignment="1" applyProtection="1">
      <alignment horizontal="center"/>
      <protection locked="0"/>
    </xf>
    <xf numFmtId="0" fontId="13" fillId="0" borderId="263" xfId="40" applyFont="1" applyBorder="1" applyAlignment="1" applyProtection="1">
      <alignment horizontal="center"/>
      <protection locked="0"/>
    </xf>
    <xf numFmtId="0" fontId="13" fillId="0" borderId="265" xfId="40" applyFont="1" applyBorder="1" applyAlignment="1" applyProtection="1">
      <alignment horizontal="center"/>
      <protection locked="0"/>
    </xf>
    <xf numFmtId="1" fontId="13" fillId="25" borderId="266" xfId="41" applyNumberFormat="1" applyFont="1" applyFill="1" applyBorder="1" applyAlignment="1">
      <alignment horizontal="center" vertical="center" shrinkToFit="1"/>
    </xf>
    <xf numFmtId="1" fontId="13" fillId="25" borderId="243" xfId="41" applyNumberFormat="1" applyFont="1" applyFill="1" applyBorder="1" applyAlignment="1">
      <alignment horizontal="center"/>
    </xf>
    <xf numFmtId="0" fontId="13" fillId="0" borderId="243" xfId="40" applyFont="1" applyBorder="1" applyAlignment="1" applyProtection="1">
      <alignment horizontal="center"/>
      <protection locked="0"/>
    </xf>
    <xf numFmtId="1" fontId="13" fillId="25" borderId="243" xfId="41" applyNumberFormat="1" applyFont="1" applyFill="1" applyBorder="1" applyAlignment="1">
      <alignment horizontal="center" vertical="center" shrinkToFit="1"/>
    </xf>
    <xf numFmtId="0" fontId="13" fillId="25" borderId="114" xfId="41" applyFont="1" applyFill="1" applyBorder="1" applyProtection="1"/>
    <xf numFmtId="1" fontId="27" fillId="24" borderId="115" xfId="42" applyNumberFormat="1" applyFont="1" applyFill="1" applyBorder="1" applyAlignment="1" applyProtection="1">
      <alignment horizontal="center"/>
    </xf>
    <xf numFmtId="0" fontId="27" fillId="24" borderId="41" xfId="42" applyFont="1" applyFill="1" applyBorder="1" applyAlignment="1" applyProtection="1">
      <alignment horizontal="center"/>
    </xf>
    <xf numFmtId="1" fontId="27" fillId="24" borderId="267" xfId="42" applyNumberFormat="1" applyFont="1" applyFill="1" applyBorder="1" applyAlignment="1" applyProtection="1">
      <alignment horizontal="center"/>
    </xf>
    <xf numFmtId="1" fontId="13" fillId="0" borderId="167" xfId="41" applyNumberFormat="1" applyFont="1" applyBorder="1" applyAlignment="1" applyProtection="1">
      <alignment horizontal="center"/>
      <protection locked="0"/>
    </xf>
    <xf numFmtId="0" fontId="13" fillId="0" borderId="243" xfId="42" applyFont="1" applyBorder="1" applyAlignment="1" applyProtection="1">
      <alignment horizontal="left" vertical="center"/>
      <protection locked="0"/>
    </xf>
    <xf numFmtId="0" fontId="26" fillId="24" borderId="20" xfId="42" applyFont="1" applyFill="1" applyBorder="1" applyAlignment="1" applyProtection="1">
      <alignment horizontal="left"/>
    </xf>
    <xf numFmtId="0" fontId="13" fillId="0" borderId="243" xfId="41" applyFont="1" applyBorder="1" applyAlignment="1" applyProtection="1">
      <alignment horizontal="left" vertical="center"/>
      <protection locked="0"/>
    </xf>
    <xf numFmtId="0" fontId="31" fillId="0" borderId="243" xfId="42" applyFont="1" applyBorder="1" applyAlignment="1" applyProtection="1">
      <alignment horizontal="left" vertical="center"/>
      <protection locked="0"/>
    </xf>
    <xf numFmtId="0" fontId="24" fillId="24" borderId="20" xfId="42" applyFont="1" applyFill="1" applyBorder="1" applyAlignment="1" applyProtection="1">
      <alignment horizontal="left"/>
    </xf>
    <xf numFmtId="0" fontId="24" fillId="24" borderId="133" xfId="42" applyFont="1" applyFill="1" applyBorder="1" applyAlignment="1" applyProtection="1">
      <alignment horizontal="left"/>
    </xf>
    <xf numFmtId="0" fontId="13" fillId="0" borderId="0" xfId="0" applyFont="1" applyAlignment="1">
      <alignment horizontal="left"/>
    </xf>
    <xf numFmtId="0" fontId="31" fillId="0" borderId="0" xfId="41" applyFont="1" applyFill="1" applyBorder="1" applyAlignment="1" applyProtection="1">
      <alignment horizontal="left" vertical="center"/>
      <protection locked="0"/>
    </xf>
    <xf numFmtId="0" fontId="29" fillId="0" borderId="0" xfId="41" applyFont="1" applyFill="1" applyBorder="1" applyAlignment="1" applyProtection="1">
      <alignment horizontal="left"/>
    </xf>
    <xf numFmtId="0" fontId="31" fillId="0" borderId="0" xfId="42" applyFont="1" applyFill="1" applyBorder="1" applyAlignment="1" applyProtection="1">
      <alignment horizontal="left" vertical="center"/>
      <protection locked="0"/>
    </xf>
    <xf numFmtId="0" fontId="41" fillId="0" borderId="0" xfId="41" applyFont="1" applyFill="1" applyBorder="1" applyAlignment="1" applyProtection="1">
      <alignment horizontal="left" vertical="center"/>
    </xf>
    <xf numFmtId="0" fontId="24" fillId="0" borderId="0" xfId="41" applyFont="1" applyFill="1" applyBorder="1" applyAlignment="1" applyProtection="1">
      <alignment horizontal="left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29" fillId="25" borderId="67" xfId="41" applyFont="1" applyFill="1" applyBorder="1" applyAlignment="1" applyProtection="1">
      <alignment horizontal="left"/>
    </xf>
    <xf numFmtId="0" fontId="13" fillId="0" borderId="13" xfId="41" applyFont="1" applyFill="1" applyBorder="1" applyAlignment="1" applyProtection="1">
      <alignment horizontal="left" vertical="center"/>
      <protection locked="0"/>
    </xf>
    <xf numFmtId="0" fontId="13" fillId="0" borderId="208" xfId="41" applyFont="1" applyBorder="1" applyAlignment="1" applyProtection="1">
      <alignment horizontal="left" vertical="center"/>
      <protection locked="0"/>
    </xf>
    <xf numFmtId="0" fontId="13" fillId="0" borderId="206" xfId="41" applyFont="1" applyFill="1" applyBorder="1" applyAlignment="1" applyProtection="1">
      <alignment horizontal="left" vertical="center"/>
      <protection locked="0"/>
    </xf>
    <xf numFmtId="0" fontId="43" fillId="26" borderId="13" xfId="41" applyFont="1" applyFill="1" applyBorder="1" applyAlignment="1" applyProtection="1">
      <alignment horizontal="left" vertical="center"/>
      <protection locked="0"/>
    </xf>
    <xf numFmtId="0" fontId="13" fillId="28" borderId="13" xfId="41" applyFont="1" applyFill="1" applyBorder="1" applyAlignment="1" applyProtection="1">
      <alignment horizontal="left" vertical="center"/>
      <protection locked="0"/>
    </xf>
    <xf numFmtId="0" fontId="13" fillId="0" borderId="28" xfId="41" applyFont="1" applyFill="1" applyBorder="1" applyAlignment="1" applyProtection="1">
      <alignment horizontal="left" vertical="center"/>
      <protection locked="0"/>
    </xf>
    <xf numFmtId="0" fontId="24" fillId="25" borderId="84" xfId="41" applyFont="1" applyFill="1" applyBorder="1" applyAlignment="1" applyProtection="1">
      <alignment horizontal="left"/>
    </xf>
    <xf numFmtId="0" fontId="27" fillId="25" borderId="84" xfId="41" applyFont="1" applyFill="1" applyBorder="1" applyAlignment="1" applyProtection="1">
      <alignment horizontal="left"/>
    </xf>
    <xf numFmtId="1" fontId="31" fillId="25" borderId="128" xfId="41" applyNumberFormat="1" applyFont="1" applyFill="1" applyBorder="1" applyAlignment="1" applyProtection="1">
      <alignment horizontal="center"/>
    </xf>
    <xf numFmtId="1" fontId="24" fillId="33" borderId="22" xfId="42" applyNumberFormat="1" applyFont="1" applyFill="1" applyBorder="1" applyAlignment="1" applyProtection="1">
      <alignment horizontal="center"/>
    </xf>
    <xf numFmtId="1" fontId="24" fillId="33" borderId="36" xfId="42" applyNumberFormat="1" applyFont="1" applyFill="1" applyBorder="1" applyAlignment="1" applyProtection="1">
      <alignment horizontal="center"/>
    </xf>
    <xf numFmtId="0" fontId="31" fillId="25" borderId="113" xfId="41" applyFont="1" applyFill="1" applyBorder="1" applyAlignment="1" applyProtection="1">
      <alignment horizontal="left"/>
    </xf>
    <xf numFmtId="0" fontId="31" fillId="25" borderId="114" xfId="41" applyFont="1" applyFill="1" applyBorder="1" applyProtection="1"/>
    <xf numFmtId="1" fontId="24" fillId="24" borderId="115" xfId="42" applyNumberFormat="1" applyFont="1" applyFill="1" applyBorder="1" applyAlignment="1" applyProtection="1">
      <alignment horizontal="center"/>
    </xf>
    <xf numFmtId="0" fontId="24" fillId="24" borderId="41" xfId="42" applyFont="1" applyFill="1" applyBorder="1" applyAlignment="1" applyProtection="1">
      <alignment horizontal="center"/>
    </xf>
    <xf numFmtId="1" fontId="24" fillId="24" borderId="193" xfId="42" applyNumberFormat="1" applyFont="1" applyFill="1" applyBorder="1" applyAlignment="1" applyProtection="1">
      <alignment horizontal="center"/>
    </xf>
    <xf numFmtId="0" fontId="31" fillId="0" borderId="0" xfId="42" applyFont="1"/>
    <xf numFmtId="0" fontId="31" fillId="0" borderId="0" xfId="41" applyFont="1"/>
    <xf numFmtId="0" fontId="31" fillId="24" borderId="22" xfId="42" applyFont="1" applyFill="1" applyBorder="1" applyAlignment="1" applyProtection="1">
      <alignment horizontal="left"/>
    </xf>
    <xf numFmtId="0" fontId="31" fillId="24" borderId="23" xfId="42" applyFont="1" applyFill="1" applyBorder="1" applyProtection="1"/>
    <xf numFmtId="0" fontId="24" fillId="33" borderId="39" xfId="42" applyFont="1" applyFill="1" applyBorder="1" applyAlignment="1" applyProtection="1">
      <alignment horizontal="center"/>
    </xf>
    <xf numFmtId="1" fontId="24" fillId="33" borderId="37" xfId="42" applyNumberFormat="1" applyFont="1" applyFill="1" applyBorder="1" applyAlignment="1" applyProtection="1">
      <alignment horizontal="center"/>
    </xf>
    <xf numFmtId="0" fontId="24" fillId="33" borderId="116" xfId="42" applyFont="1" applyFill="1" applyBorder="1" applyAlignment="1" applyProtection="1">
      <alignment horizontal="center"/>
    </xf>
    <xf numFmtId="0" fontId="31" fillId="33" borderId="22" xfId="42" applyFont="1" applyFill="1" applyBorder="1" applyAlignment="1" applyProtection="1">
      <alignment horizontal="left"/>
    </xf>
    <xf numFmtId="0" fontId="31" fillId="33" borderId="23" xfId="42" applyFont="1" applyFill="1" applyBorder="1" applyProtection="1"/>
    <xf numFmtId="0" fontId="31" fillId="0" borderId="10" xfId="41" applyFont="1" applyBorder="1"/>
    <xf numFmtId="1" fontId="24" fillId="25" borderId="101" xfId="41" applyNumberFormat="1" applyFont="1" applyFill="1" applyBorder="1" applyAlignment="1" applyProtection="1">
      <alignment horizontal="center"/>
    </xf>
    <xf numFmtId="1" fontId="24" fillId="25" borderId="79" xfId="41" applyNumberFormat="1" applyFont="1" applyFill="1" applyBorder="1" applyAlignment="1" applyProtection="1">
      <alignment horizontal="center"/>
    </xf>
    <xf numFmtId="1" fontId="25" fillId="24" borderId="131" xfId="42" applyNumberFormat="1" applyFont="1" applyFill="1" applyBorder="1" applyAlignment="1" applyProtection="1">
      <alignment horizontal="center"/>
    </xf>
    <xf numFmtId="1" fontId="24" fillId="24" borderId="18" xfId="42" applyNumberFormat="1" applyFont="1" applyFill="1" applyBorder="1" applyAlignment="1" applyProtection="1">
      <alignment horizontal="center"/>
    </xf>
    <xf numFmtId="1" fontId="24" fillId="24" borderId="131" xfId="42" applyNumberFormat="1" applyFont="1" applyFill="1" applyBorder="1" applyAlignment="1" applyProtection="1">
      <alignment horizontal="center"/>
    </xf>
    <xf numFmtId="1" fontId="27" fillId="25" borderId="180" xfId="41" applyNumberFormat="1" applyFont="1" applyFill="1" applyBorder="1" applyAlignment="1" applyProtection="1">
      <alignment horizontal="center"/>
    </xf>
    <xf numFmtId="1" fontId="27" fillId="25" borderId="128" xfId="41" applyNumberFormat="1" applyFont="1" applyFill="1" applyBorder="1" applyAlignment="1" applyProtection="1">
      <alignment horizontal="center"/>
    </xf>
    <xf numFmtId="1" fontId="27" fillId="24" borderId="23" xfId="42" applyNumberFormat="1" applyFont="1" applyFill="1" applyBorder="1" applyAlignment="1" applyProtection="1">
      <alignment horizontal="center"/>
    </xf>
    <xf numFmtId="1" fontId="27" fillId="24" borderId="204" xfId="42" applyNumberFormat="1" applyFont="1" applyFill="1" applyBorder="1" applyAlignment="1" applyProtection="1">
      <alignment horizontal="center"/>
    </xf>
    <xf numFmtId="1" fontId="27" fillId="25" borderId="101" xfId="41" applyNumberFormat="1" applyFont="1" applyFill="1" applyBorder="1" applyAlignment="1" applyProtection="1">
      <alignment horizontal="center"/>
    </xf>
    <xf numFmtId="1" fontId="27" fillId="25" borderId="79" xfId="41" applyNumberFormat="1" applyFont="1" applyFill="1" applyBorder="1" applyAlignment="1" applyProtection="1">
      <alignment horizontal="center"/>
    </xf>
    <xf numFmtId="1" fontId="27" fillId="24" borderId="131" xfId="42" applyNumberFormat="1" applyFont="1" applyFill="1" applyBorder="1" applyAlignment="1" applyProtection="1">
      <alignment horizontal="center"/>
    </xf>
    <xf numFmtId="1" fontId="27" fillId="24" borderId="18" xfId="42" applyNumberFormat="1" applyFont="1" applyFill="1" applyBorder="1" applyAlignment="1" applyProtection="1">
      <alignment horizontal="center"/>
    </xf>
    <xf numFmtId="0" fontId="37" fillId="0" borderId="243" xfId="0" applyFont="1" applyBorder="1" applyAlignment="1">
      <alignment horizontal="left"/>
    </xf>
    <xf numFmtId="0" fontId="13" fillId="24" borderId="249" xfId="41" applyFont="1" applyFill="1" applyBorder="1" applyAlignment="1">
      <alignment horizontal="center"/>
    </xf>
    <xf numFmtId="0" fontId="31" fillId="0" borderId="28" xfId="42" applyFont="1" applyFill="1" applyBorder="1" applyAlignment="1" applyProtection="1">
      <alignment horizontal="center" vertical="center"/>
      <protection locked="0"/>
    </xf>
    <xf numFmtId="0" fontId="31" fillId="0" borderId="28" xfId="42" applyFont="1" applyBorder="1" applyAlignment="1" applyProtection="1">
      <alignment horizontal="center" vertical="center"/>
      <protection locked="0"/>
    </xf>
    <xf numFmtId="0" fontId="13" fillId="43" borderId="17" xfId="41" applyFont="1" applyFill="1" applyBorder="1" applyAlignment="1">
      <alignment horizontal="center"/>
    </xf>
    <xf numFmtId="0" fontId="13" fillId="0" borderId="118" xfId="0" applyFont="1" applyBorder="1" applyAlignment="1">
      <alignment horizontal="left"/>
    </xf>
    <xf numFmtId="0" fontId="13" fillId="0" borderId="243" xfId="47" applyFont="1" applyFill="1" applyBorder="1" applyAlignment="1">
      <alignment wrapText="1"/>
    </xf>
    <xf numFmtId="0" fontId="13" fillId="0" borderId="243" xfId="47" applyFont="1" applyBorder="1"/>
    <xf numFmtId="0" fontId="13" fillId="0" borderId="243" xfId="47" applyFont="1" applyFill="1" applyBorder="1"/>
    <xf numFmtId="0" fontId="13" fillId="0" borderId="12" xfId="0" applyFont="1" applyFill="1" applyBorder="1"/>
    <xf numFmtId="1" fontId="44" fillId="42" borderId="233" xfId="41" applyNumberFormat="1" applyFont="1" applyFill="1" applyBorder="1" applyAlignment="1" applyProtection="1">
      <alignment horizontal="center"/>
    </xf>
    <xf numFmtId="0" fontId="44" fillId="0" borderId="234" xfId="40" applyNumberFormat="1" applyFont="1" applyFill="1" applyBorder="1" applyAlignment="1" applyProtection="1">
      <alignment horizontal="center"/>
      <protection locked="0"/>
    </xf>
    <xf numFmtId="0" fontId="44" fillId="0" borderId="235" xfId="40" applyNumberFormat="1" applyFont="1" applyFill="1" applyBorder="1" applyAlignment="1" applyProtection="1">
      <alignment horizontal="center"/>
      <protection locked="0"/>
    </xf>
    <xf numFmtId="1" fontId="44" fillId="42" borderId="236" xfId="41" applyNumberFormat="1" applyFont="1" applyFill="1" applyBorder="1" applyAlignment="1" applyProtection="1">
      <alignment horizontal="center"/>
    </xf>
    <xf numFmtId="0" fontId="44" fillId="42" borderId="233" xfId="41" applyFont="1" applyFill="1" applyBorder="1" applyAlignment="1" applyProtection="1">
      <alignment horizontal="center"/>
    </xf>
    <xf numFmtId="1" fontId="44" fillId="42" borderId="237" xfId="41" applyNumberFormat="1" applyFont="1" applyFill="1" applyBorder="1" applyAlignment="1" applyProtection="1">
      <alignment horizontal="center" vertical="center" shrinkToFit="1"/>
    </xf>
    <xf numFmtId="0" fontId="45" fillId="0" borderId="0" xfId="41" applyFont="1" applyFill="1" applyBorder="1"/>
    <xf numFmtId="0" fontId="13" fillId="0" borderId="12" xfId="0" applyFont="1" applyFill="1" applyBorder="1" applyAlignment="1">
      <alignment wrapText="1"/>
    </xf>
    <xf numFmtId="0" fontId="13" fillId="0" borderId="205" xfId="0" applyFont="1" applyFill="1" applyBorder="1"/>
    <xf numFmtId="1" fontId="44" fillId="42" borderId="233" xfId="41" applyNumberFormat="1" applyFont="1" applyFill="1" applyBorder="1" applyAlignment="1" applyProtection="1">
      <alignment horizontal="center" vertical="center"/>
    </xf>
    <xf numFmtId="0" fontId="44" fillId="0" borderId="234" xfId="40" applyNumberFormat="1" applyFont="1" applyFill="1" applyBorder="1" applyAlignment="1" applyProtection="1">
      <alignment horizontal="center" vertical="center"/>
      <protection locked="0"/>
    </xf>
    <xf numFmtId="0" fontId="44" fillId="0" borderId="235" xfId="40" applyNumberFormat="1" applyFont="1" applyFill="1" applyBorder="1" applyAlignment="1" applyProtection="1">
      <alignment horizontal="center" vertical="center"/>
      <protection locked="0"/>
    </xf>
    <xf numFmtId="1" fontId="44" fillId="42" borderId="236" xfId="41" applyNumberFormat="1" applyFont="1" applyFill="1" applyBorder="1" applyAlignment="1" applyProtection="1">
      <alignment horizontal="center" vertical="center"/>
    </xf>
    <xf numFmtId="0" fontId="44" fillId="42" borderId="233" xfId="41" applyFont="1" applyFill="1" applyBorder="1" applyAlignment="1" applyProtection="1">
      <alignment horizontal="center" vertical="center"/>
    </xf>
    <xf numFmtId="0" fontId="45" fillId="0" borderId="0" xfId="41" applyFont="1" applyFill="1" applyBorder="1" applyAlignment="1">
      <alignment vertical="center"/>
    </xf>
    <xf numFmtId="0" fontId="31" fillId="45" borderId="243" xfId="41" applyFont="1" applyFill="1" applyBorder="1" applyAlignment="1">
      <alignment horizontal="center"/>
    </xf>
    <xf numFmtId="0" fontId="33" fillId="0" borderId="243" xfId="0" applyFont="1" applyFill="1" applyBorder="1"/>
    <xf numFmtId="0" fontId="13" fillId="43" borderId="17" xfId="41" applyFont="1" applyFill="1" applyBorder="1" applyAlignment="1">
      <alignment horizontal="center" vertical="center"/>
    </xf>
    <xf numFmtId="1" fontId="44" fillId="42" borderId="238" xfId="41" applyNumberFormat="1" applyFont="1" applyFill="1" applyBorder="1" applyAlignment="1" applyProtection="1">
      <alignment horizontal="center"/>
    </xf>
    <xf numFmtId="0" fontId="44" fillId="0" borderId="239" xfId="40" applyNumberFormat="1" applyFont="1" applyFill="1" applyBorder="1" applyAlignment="1" applyProtection="1">
      <alignment horizontal="center"/>
      <protection locked="0"/>
    </xf>
    <xf numFmtId="0" fontId="44" fillId="0" borderId="240" xfId="40" applyNumberFormat="1" applyFont="1" applyFill="1" applyBorder="1" applyAlignment="1" applyProtection="1">
      <alignment horizontal="center"/>
      <protection locked="0"/>
    </xf>
    <xf numFmtId="0" fontId="44" fillId="42" borderId="238" xfId="41" applyFont="1" applyFill="1" applyBorder="1" applyAlignment="1" applyProtection="1">
      <alignment horizontal="center"/>
    </xf>
    <xf numFmtId="1" fontId="44" fillId="42" borderId="241" xfId="41" applyNumberFormat="1" applyFont="1" applyFill="1" applyBorder="1" applyAlignment="1" applyProtection="1">
      <alignment horizontal="center" vertical="center" shrinkToFit="1"/>
    </xf>
    <xf numFmtId="0" fontId="13" fillId="0" borderId="243" xfId="0" applyFont="1" applyFill="1" applyBorder="1" applyAlignment="1">
      <alignment horizontal="left"/>
    </xf>
    <xf numFmtId="0" fontId="13" fillId="0" borderId="118" xfId="0" applyFont="1" applyFill="1" applyBorder="1" applyAlignment="1">
      <alignment wrapText="1"/>
    </xf>
    <xf numFmtId="0" fontId="31" fillId="0" borderId="268" xfId="42" applyFont="1" applyFill="1" applyBorder="1" applyAlignment="1" applyProtection="1">
      <alignment horizontal="center" vertical="center"/>
      <protection locked="0"/>
    </xf>
    <xf numFmtId="0" fontId="13" fillId="43" borderId="17" xfId="41" applyFont="1" applyFill="1" applyBorder="1" applyAlignment="1" applyProtection="1">
      <alignment horizontal="center"/>
    </xf>
    <xf numFmtId="0" fontId="13" fillId="0" borderId="30" xfId="0" applyFont="1" applyFill="1" applyBorder="1" applyAlignment="1">
      <alignment wrapText="1"/>
    </xf>
    <xf numFmtId="0" fontId="27" fillId="0" borderId="243" xfId="47" applyFont="1" applyBorder="1" applyAlignment="1">
      <alignment horizontal="left"/>
    </xf>
    <xf numFmtId="0" fontId="27" fillId="0" borderId="243" xfId="47" applyFont="1" applyBorder="1" applyAlignment="1">
      <alignment horizontal="center"/>
    </xf>
    <xf numFmtId="0" fontId="13" fillId="0" borderId="243" xfId="47" applyFont="1" applyBorder="1" applyAlignment="1">
      <alignment horizontal="left" vertical="center" wrapText="1"/>
    </xf>
    <xf numFmtId="0" fontId="13" fillId="0" borderId="0" xfId="47" applyFont="1" applyAlignment="1">
      <alignment horizontal="left"/>
    </xf>
    <xf numFmtId="0" fontId="13" fillId="0" borderId="243" xfId="47" applyFont="1" applyBorder="1" applyAlignment="1">
      <alignment horizontal="left" vertical="top" wrapText="1"/>
    </xf>
    <xf numFmtId="0" fontId="13" fillId="34" borderId="243" xfId="0" applyFont="1" applyFill="1" applyBorder="1" applyAlignment="1">
      <alignment horizontal="left" vertical="center" wrapText="1"/>
    </xf>
    <xf numFmtId="0" fontId="13" fillId="34" borderId="243" xfId="0" applyFont="1" applyFill="1" applyBorder="1" applyAlignment="1">
      <alignment vertical="center" wrapText="1"/>
    </xf>
    <xf numFmtId="0" fontId="13" fillId="0" borderId="243" xfId="47" applyFont="1" applyBorder="1" applyAlignment="1">
      <alignment horizontal="left"/>
    </xf>
    <xf numFmtId="0" fontId="37" fillId="34" borderId="243" xfId="0" applyFont="1" applyFill="1" applyBorder="1" applyAlignment="1">
      <alignment horizontal="left" vertical="center" wrapText="1"/>
    </xf>
    <xf numFmtId="0" fontId="37" fillId="34" borderId="243" xfId="0" applyFont="1" applyFill="1" applyBorder="1" applyAlignment="1">
      <alignment vertical="center" wrapText="1"/>
    </xf>
    <xf numFmtId="0" fontId="37" fillId="26" borderId="269" xfId="41" applyFont="1" applyFill="1" applyBorder="1" applyProtection="1">
      <protection locked="0"/>
    </xf>
    <xf numFmtId="0" fontId="37" fillId="0" borderId="205" xfId="41" applyFont="1" applyBorder="1"/>
    <xf numFmtId="0" fontId="37" fillId="0" borderId="243" xfId="41" applyFont="1" applyBorder="1"/>
    <xf numFmtId="0" fontId="37" fillId="26" borderId="12" xfId="41" applyFont="1" applyFill="1" applyBorder="1" applyProtection="1">
      <protection locked="0"/>
    </xf>
    <xf numFmtId="0" fontId="37" fillId="0" borderId="243" xfId="41" applyFont="1" applyFill="1" applyBorder="1"/>
    <xf numFmtId="0" fontId="37" fillId="26" borderId="12" xfId="0" applyFont="1" applyFill="1" applyBorder="1"/>
    <xf numFmtId="0" fontId="13" fillId="0" borderId="243" xfId="41" applyFont="1" applyBorder="1"/>
    <xf numFmtId="1" fontId="37" fillId="25" borderId="197" xfId="41" applyNumberFormat="1" applyFont="1" applyFill="1" applyBorder="1" applyAlignment="1">
      <alignment horizontal="center"/>
    </xf>
    <xf numFmtId="0" fontId="37" fillId="0" borderId="74" xfId="40" applyFont="1" applyBorder="1" applyAlignment="1" applyProtection="1">
      <alignment horizontal="center"/>
      <protection locked="0"/>
    </xf>
    <xf numFmtId="1" fontId="37" fillId="27" borderId="197" xfId="41" applyNumberFormat="1" applyFont="1" applyFill="1" applyBorder="1" applyAlignment="1">
      <alignment horizontal="center"/>
    </xf>
    <xf numFmtId="0" fontId="37" fillId="26" borderId="60" xfId="41" applyFont="1" applyFill="1" applyBorder="1" applyAlignment="1" applyProtection="1">
      <alignment horizontal="center"/>
      <protection locked="0"/>
    </xf>
    <xf numFmtId="0" fontId="37" fillId="26" borderId="100" xfId="41" applyFont="1" applyFill="1" applyBorder="1" applyAlignment="1" applyProtection="1">
      <alignment horizontal="center"/>
      <protection locked="0"/>
    </xf>
    <xf numFmtId="1" fontId="37" fillId="27" borderId="122" xfId="41" applyNumberFormat="1" applyFont="1" applyFill="1" applyBorder="1" applyAlignment="1">
      <alignment horizontal="center"/>
    </xf>
    <xf numFmtId="1" fontId="37" fillId="27" borderId="201" xfId="41" applyNumberFormat="1" applyFont="1" applyFill="1" applyBorder="1" applyAlignment="1">
      <alignment horizontal="center"/>
    </xf>
    <xf numFmtId="1" fontId="37" fillId="27" borderId="11" xfId="41" applyNumberFormat="1" applyFont="1" applyFill="1" applyBorder="1" applyAlignment="1">
      <alignment horizontal="center"/>
    </xf>
    <xf numFmtId="0" fontId="13" fillId="0" borderId="208" xfId="41" applyFont="1" applyFill="1" applyBorder="1" applyAlignment="1" applyProtection="1">
      <alignment horizontal="left" vertical="center"/>
      <protection locked="0"/>
    </xf>
    <xf numFmtId="0" fontId="13" fillId="0" borderId="221" xfId="41" applyFont="1" applyBorder="1" applyProtection="1">
      <protection locked="0"/>
    </xf>
    <xf numFmtId="0" fontId="13" fillId="0" borderId="19" xfId="41" applyFont="1" applyFill="1" applyBorder="1"/>
    <xf numFmtId="0" fontId="27" fillId="38" borderId="10" xfId="41" applyFont="1" applyFill="1" applyBorder="1"/>
    <xf numFmtId="0" fontId="13" fillId="0" borderId="12" xfId="41" applyFont="1" applyFill="1" applyBorder="1" applyProtection="1">
      <protection locked="0"/>
    </xf>
    <xf numFmtId="0" fontId="27" fillId="38" borderId="12" xfId="0" applyFont="1" applyFill="1" applyBorder="1" applyAlignment="1" applyProtection="1">
      <alignment vertical="center" shrinkToFit="1"/>
      <protection locked="0"/>
    </xf>
    <xf numFmtId="0" fontId="27" fillId="38" borderId="28" xfId="41" applyFont="1" applyFill="1" applyBorder="1" applyAlignment="1" applyProtection="1">
      <alignment horizontal="left" vertical="center"/>
      <protection locked="0"/>
    </xf>
    <xf numFmtId="0" fontId="13" fillId="0" borderId="12" xfId="41" applyFont="1" applyFill="1" applyBorder="1" applyAlignment="1" applyProtection="1">
      <alignment horizontal="left"/>
      <protection locked="0"/>
    </xf>
    <xf numFmtId="0" fontId="13" fillId="0" borderId="12" xfId="42" applyFont="1" applyFill="1" applyBorder="1" applyProtection="1">
      <protection locked="0"/>
    </xf>
    <xf numFmtId="0" fontId="13" fillId="0" borderId="12" xfId="42" applyFont="1" applyFill="1" applyBorder="1" applyAlignment="1" applyProtection="1">
      <alignment horizontal="left"/>
      <protection locked="0"/>
    </xf>
    <xf numFmtId="0" fontId="31" fillId="0" borderId="12" xfId="42" applyFont="1" applyFill="1" applyBorder="1" applyAlignment="1" applyProtection="1">
      <alignment horizontal="left"/>
      <protection locked="0"/>
    </xf>
    <xf numFmtId="0" fontId="13" fillId="0" borderId="221" xfId="41" applyFont="1" applyFill="1" applyBorder="1" applyProtection="1">
      <protection locked="0"/>
    </xf>
    <xf numFmtId="0" fontId="13" fillId="0" borderId="28" xfId="42" applyFont="1" applyFill="1" applyBorder="1" applyAlignment="1" applyProtection="1">
      <alignment horizontal="left" vertical="center"/>
      <protection locked="0"/>
    </xf>
    <xf numFmtId="0" fontId="31" fillId="0" borderId="28" xfId="42" applyFont="1" applyFill="1" applyBorder="1" applyAlignment="1" applyProtection="1">
      <alignment horizontal="left" vertical="center"/>
      <protection locked="0"/>
    </xf>
    <xf numFmtId="0" fontId="13" fillId="0" borderId="211" xfId="42" applyFont="1" applyFill="1" applyBorder="1" applyAlignment="1" applyProtection="1">
      <alignment horizontal="left" vertical="center"/>
      <protection locked="0"/>
    </xf>
    <xf numFmtId="0" fontId="13" fillId="0" borderId="253" xfId="42" applyFont="1" applyBorder="1" applyAlignment="1" applyProtection="1">
      <alignment horizontal="left"/>
      <protection locked="0"/>
    </xf>
    <xf numFmtId="0" fontId="13" fillId="0" borderId="249" xfId="41" applyFont="1" applyFill="1" applyBorder="1"/>
    <xf numFmtId="0" fontId="13" fillId="0" borderId="222" xfId="41" applyFont="1" applyFill="1" applyBorder="1"/>
    <xf numFmtId="0" fontId="13" fillId="0" borderId="220" xfId="41" applyFont="1" applyFill="1" applyBorder="1"/>
    <xf numFmtId="0" fontId="31" fillId="0" borderId="0" xfId="42" applyFont="1" applyFill="1"/>
    <xf numFmtId="0" fontId="37" fillId="0" borderId="12" xfId="42" applyFont="1" applyFill="1" applyBorder="1" applyAlignment="1" applyProtection="1">
      <alignment horizontal="left"/>
      <protection locked="0"/>
    </xf>
    <xf numFmtId="0" fontId="37" fillId="0" borderId="28" xfId="42" applyFont="1" applyFill="1" applyBorder="1" applyAlignment="1" applyProtection="1">
      <alignment horizontal="left" vertical="center"/>
      <protection locked="0"/>
    </xf>
    <xf numFmtId="0" fontId="27" fillId="38" borderId="77" xfId="42" applyFont="1" applyFill="1" applyBorder="1" applyAlignment="1" applyProtection="1">
      <alignment horizontal="left" wrapText="1"/>
      <protection locked="0"/>
    </xf>
    <xf numFmtId="0" fontId="27" fillId="38" borderId="220" xfId="42" applyFont="1" applyFill="1" applyBorder="1" applyAlignment="1" applyProtection="1">
      <alignment horizontal="left" vertical="center"/>
      <protection locked="0"/>
    </xf>
    <xf numFmtId="0" fontId="37" fillId="0" borderId="123" xfId="42" applyFont="1" applyBorder="1" applyAlignment="1" applyProtection="1">
      <alignment horizontal="left"/>
      <protection locked="0"/>
    </xf>
    <xf numFmtId="1" fontId="37" fillId="0" borderId="121" xfId="41" applyNumberFormat="1" applyFont="1" applyBorder="1" applyAlignment="1" applyProtection="1">
      <alignment horizontal="center"/>
      <protection locked="0"/>
    </xf>
    <xf numFmtId="0" fontId="13" fillId="0" borderId="243" xfId="0" applyFont="1" applyBorder="1" applyAlignment="1">
      <alignment horizontal="left"/>
    </xf>
    <xf numFmtId="0" fontId="13" fillId="0" borderId="207" xfId="42" applyFont="1" applyBorder="1" applyProtection="1">
      <protection locked="0"/>
    </xf>
    <xf numFmtId="0" fontId="13" fillId="0" borderId="220" xfId="0" applyFont="1" applyBorder="1"/>
    <xf numFmtId="0" fontId="13" fillId="0" borderId="207" xfId="0" applyFont="1" applyBorder="1" applyAlignment="1" applyProtection="1">
      <alignment vertical="center" shrinkToFit="1"/>
      <protection locked="0"/>
    </xf>
    <xf numFmtId="0" fontId="13" fillId="0" borderId="207" xfId="0" applyFont="1" applyFill="1" applyBorder="1" applyAlignment="1" applyProtection="1">
      <alignment vertical="center" shrinkToFit="1"/>
      <protection locked="0"/>
    </xf>
    <xf numFmtId="1" fontId="37" fillId="0" borderId="100" xfId="41" applyNumberFormat="1" applyFont="1" applyBorder="1" applyAlignment="1" applyProtection="1">
      <alignment horizontal="center"/>
      <protection locked="0"/>
    </xf>
    <xf numFmtId="0" fontId="13" fillId="0" borderId="223" xfId="0" applyFont="1" applyBorder="1" applyAlignment="1">
      <alignment horizontal="left"/>
    </xf>
    <xf numFmtId="0" fontId="37" fillId="0" borderId="206" xfId="42" applyFont="1" applyBorder="1" applyAlignment="1" applyProtection="1">
      <alignment horizontal="left" vertical="center"/>
      <protection locked="0"/>
    </xf>
    <xf numFmtId="0" fontId="37" fillId="0" borderId="207" xfId="42" applyFont="1" applyBorder="1" applyAlignment="1" applyProtection="1">
      <alignment horizontal="left"/>
      <protection locked="0"/>
    </xf>
    <xf numFmtId="0" fontId="37" fillId="35" borderId="122" xfId="41" applyFont="1" applyFill="1" applyBorder="1" applyAlignment="1">
      <alignment horizontal="center"/>
    </xf>
    <xf numFmtId="0" fontId="13" fillId="0" borderId="77" xfId="41" applyFont="1" applyFill="1" applyBorder="1"/>
    <xf numFmtId="0" fontId="13" fillId="0" borderId="77" xfId="42" applyFont="1" applyFill="1" applyBorder="1"/>
    <xf numFmtId="0" fontId="13" fillId="38" borderId="12" xfId="42" applyFont="1" applyFill="1" applyBorder="1" applyAlignment="1" applyProtection="1">
      <alignment horizontal="left"/>
      <protection locked="0"/>
    </xf>
    <xf numFmtId="0" fontId="13" fillId="38" borderId="12" xfId="0" applyFont="1" applyFill="1" applyBorder="1"/>
    <xf numFmtId="0" fontId="13" fillId="38" borderId="206" xfId="42" applyFont="1" applyFill="1" applyBorder="1" applyAlignment="1" applyProtection="1">
      <alignment horizontal="left" vertical="center"/>
      <protection locked="0"/>
    </xf>
    <xf numFmtId="0" fontId="13" fillId="0" borderId="44" xfId="41" applyFont="1" applyFill="1" applyBorder="1" applyProtection="1">
      <protection locked="0"/>
    </xf>
    <xf numFmtId="0" fontId="13" fillId="0" borderId="262" xfId="41" applyFont="1" applyFill="1" applyBorder="1" applyProtection="1">
      <protection locked="0"/>
    </xf>
    <xf numFmtId="0" fontId="13" fillId="0" borderId="243" xfId="41" applyFont="1" applyFill="1" applyBorder="1" applyProtection="1">
      <protection locked="0"/>
    </xf>
    <xf numFmtId="0" fontId="13" fillId="0" borderId="260" xfId="42" applyFont="1" applyFill="1" applyBorder="1" applyAlignment="1" applyProtection="1">
      <alignment horizontal="left" vertical="center"/>
      <protection locked="0"/>
    </xf>
    <xf numFmtId="0" fontId="13" fillId="0" borderId="243" xfId="42" applyFont="1" applyFill="1" applyBorder="1" applyAlignment="1" applyProtection="1">
      <alignment horizontal="left" vertical="center"/>
      <protection locked="0"/>
    </xf>
    <xf numFmtId="0" fontId="13" fillId="0" borderId="243" xfId="40" applyFont="1" applyFill="1" applyBorder="1" applyAlignment="1" applyProtection="1">
      <alignment horizontal="center"/>
      <protection locked="0"/>
    </xf>
    <xf numFmtId="0" fontId="37" fillId="0" borderId="119" xfId="41" applyFont="1" applyFill="1" applyBorder="1" applyAlignment="1">
      <alignment horizontal="center"/>
    </xf>
    <xf numFmtId="1" fontId="37" fillId="0" borderId="120" xfId="41" applyNumberFormat="1" applyFont="1" applyBorder="1" applyAlignment="1" applyProtection="1">
      <alignment horizontal="center"/>
      <protection locked="0"/>
    </xf>
    <xf numFmtId="1" fontId="37" fillId="25" borderId="60" xfId="41" applyNumberFormat="1" applyFont="1" applyFill="1" applyBorder="1" applyAlignment="1" applyProtection="1">
      <alignment horizontal="center"/>
    </xf>
    <xf numFmtId="0" fontId="37" fillId="0" borderId="12" xfId="41" applyFont="1" applyFill="1" applyBorder="1" applyAlignment="1" applyProtection="1">
      <protection locked="0"/>
    </xf>
    <xf numFmtId="0" fontId="37" fillId="0" borderId="13" xfId="41" applyFont="1" applyFill="1" applyBorder="1" applyAlignment="1" applyProtection="1">
      <alignment horizontal="left" vertical="center"/>
      <protection locked="0"/>
    </xf>
    <xf numFmtId="0" fontId="13" fillId="0" borderId="209" xfId="0" applyFont="1" applyFill="1" applyBorder="1" applyAlignment="1">
      <alignment horizontal="left"/>
    </xf>
    <xf numFmtId="0" fontId="13" fillId="0" borderId="210" xfId="0" applyFont="1" applyFill="1" applyBorder="1" applyAlignment="1" applyProtection="1">
      <alignment vertical="center" shrinkToFit="1"/>
      <protection locked="0"/>
    </xf>
    <xf numFmtId="0" fontId="37" fillId="38" borderId="10" xfId="41" applyFont="1" applyFill="1" applyBorder="1" applyAlignment="1">
      <alignment horizontal="center"/>
    </xf>
    <xf numFmtId="1" fontId="37" fillId="39" borderId="122" xfId="41" applyNumberFormat="1" applyFont="1" applyFill="1" applyBorder="1" applyAlignment="1">
      <alignment horizontal="center"/>
    </xf>
    <xf numFmtId="1" fontId="37" fillId="39" borderId="119" xfId="41" applyNumberFormat="1" applyFont="1" applyFill="1" applyBorder="1" applyAlignment="1">
      <alignment horizontal="center"/>
    </xf>
    <xf numFmtId="1" fontId="37" fillId="38" borderId="121" xfId="41" applyNumberFormat="1" applyFont="1" applyFill="1" applyBorder="1" applyAlignment="1" applyProtection="1">
      <alignment horizontal="center"/>
      <protection locked="0"/>
    </xf>
    <xf numFmtId="0" fontId="27" fillId="38" borderId="118" xfId="42" applyFont="1" applyFill="1" applyBorder="1" applyAlignment="1" applyProtection="1">
      <alignment horizontal="left"/>
      <protection locked="0"/>
    </xf>
    <xf numFmtId="0" fontId="27" fillId="38" borderId="28" xfId="42" applyFont="1" applyFill="1" applyBorder="1" applyAlignment="1" applyProtection="1">
      <alignment horizontal="left" vertical="center"/>
      <protection locked="0"/>
    </xf>
    <xf numFmtId="0" fontId="27" fillId="38" borderId="220" xfId="41" applyFont="1" applyFill="1" applyBorder="1"/>
    <xf numFmtId="0" fontId="27" fillId="38" borderId="243" xfId="42" applyFont="1" applyFill="1" applyBorder="1" applyAlignment="1" applyProtection="1">
      <alignment horizontal="left" vertical="center"/>
      <protection locked="0"/>
    </xf>
    <xf numFmtId="0" fontId="27" fillId="38" borderId="12" xfId="42" applyFont="1" applyFill="1" applyBorder="1" applyAlignment="1" applyProtection="1">
      <alignment horizontal="left"/>
      <protection locked="0"/>
    </xf>
    <xf numFmtId="0" fontId="27" fillId="38" borderId="77" xfId="42" applyFont="1" applyFill="1" applyBorder="1"/>
    <xf numFmtId="0" fontId="27" fillId="38" borderId="77" xfId="41" applyFont="1" applyFill="1" applyBorder="1"/>
    <xf numFmtId="0" fontId="42" fillId="0" borderId="28" xfId="42" applyFont="1" applyFill="1" applyBorder="1" applyAlignment="1" applyProtection="1">
      <alignment horizontal="center" vertical="center"/>
      <protection locked="0"/>
    </xf>
    <xf numFmtId="0" fontId="42" fillId="24" borderId="243" xfId="41" applyFont="1" applyFill="1" applyBorder="1" applyAlignment="1">
      <alignment horizontal="center"/>
    </xf>
    <xf numFmtId="0" fontId="37" fillId="0" borderId="12" xfId="0" applyFont="1" applyFill="1" applyBorder="1"/>
    <xf numFmtId="0" fontId="42" fillId="0" borderId="260" xfId="42" applyFont="1" applyFill="1" applyBorder="1" applyAlignment="1" applyProtection="1">
      <alignment horizontal="center" vertical="center"/>
      <protection locked="0"/>
    </xf>
    <xf numFmtId="0" fontId="37" fillId="0" borderId="270" xfId="0" applyFont="1" applyFill="1" applyBorder="1"/>
    <xf numFmtId="0" fontId="42" fillId="45" borderId="243" xfId="41" applyFont="1" applyFill="1" applyBorder="1" applyAlignment="1">
      <alignment horizontal="center"/>
    </xf>
    <xf numFmtId="0" fontId="42" fillId="0" borderId="271" xfId="42" applyFont="1" applyFill="1" applyBorder="1" applyAlignment="1" applyProtection="1">
      <alignment horizontal="center" vertical="center"/>
      <protection locked="0"/>
    </xf>
    <xf numFmtId="0" fontId="42" fillId="45" borderId="14" xfId="41" applyFont="1" applyFill="1" applyBorder="1" applyAlignment="1">
      <alignment horizontal="center"/>
    </xf>
    <xf numFmtId="0" fontId="37" fillId="0" borderId="153" xfId="0" applyFont="1" applyFill="1" applyBorder="1"/>
    <xf numFmtId="1" fontId="44" fillId="42" borderId="272" xfId="41" applyNumberFormat="1" applyFont="1" applyFill="1" applyBorder="1" applyAlignment="1" applyProtection="1">
      <alignment horizontal="center"/>
    </xf>
    <xf numFmtId="0" fontId="44" fillId="0" borderId="273" xfId="40" applyNumberFormat="1" applyFont="1" applyFill="1" applyBorder="1" applyAlignment="1" applyProtection="1">
      <alignment horizontal="center"/>
      <protection locked="0"/>
    </xf>
    <xf numFmtId="0" fontId="44" fillId="0" borderId="274" xfId="40" applyNumberFormat="1" applyFont="1" applyFill="1" applyBorder="1" applyAlignment="1" applyProtection="1">
      <alignment horizontal="center"/>
      <protection locked="0"/>
    </xf>
    <xf numFmtId="0" fontId="44" fillId="42" borderId="272" xfId="41" applyFont="1" applyFill="1" applyBorder="1" applyAlignment="1" applyProtection="1">
      <alignment horizontal="center"/>
    </xf>
    <xf numFmtId="1" fontId="44" fillId="42" borderId="275" xfId="41" applyNumberFormat="1" applyFont="1" applyFill="1" applyBorder="1" applyAlignment="1" applyProtection="1">
      <alignment horizontal="center" vertical="center" shrinkToFit="1"/>
    </xf>
    <xf numFmtId="0" fontId="13" fillId="0" borderId="34" xfId="0" applyFont="1" applyFill="1" applyBorder="1"/>
    <xf numFmtId="0" fontId="13" fillId="0" borderId="14" xfId="0" applyFont="1" applyFill="1" applyBorder="1"/>
    <xf numFmtId="1" fontId="44" fillId="42" borderId="276" xfId="41" applyNumberFormat="1" applyFont="1" applyFill="1" applyBorder="1" applyAlignment="1" applyProtection="1">
      <alignment horizontal="center"/>
    </xf>
    <xf numFmtId="0" fontId="37" fillId="26" borderId="208" xfId="41" applyFont="1" applyFill="1" applyBorder="1" applyAlignment="1" applyProtection="1">
      <alignment horizontal="left" vertical="center"/>
      <protection locked="0"/>
    </xf>
    <xf numFmtId="0" fontId="31" fillId="24" borderId="243" xfId="41" applyFont="1" applyFill="1" applyBorder="1" applyAlignment="1" applyProtection="1">
      <alignment horizontal="center"/>
    </xf>
    <xf numFmtId="0" fontId="13" fillId="25" borderId="86" xfId="41" applyFont="1" applyFill="1" applyBorder="1" applyAlignment="1">
      <alignment horizontal="center" vertical="center"/>
    </xf>
    <xf numFmtId="1" fontId="27" fillId="25" borderId="96" xfId="41" applyNumberFormat="1" applyFont="1" applyFill="1" applyBorder="1" applyAlignment="1" applyProtection="1">
      <alignment horizontal="center" vertical="center"/>
    </xf>
    <xf numFmtId="1" fontId="27" fillId="25" borderId="97" xfId="41" applyNumberFormat="1" applyFont="1" applyFill="1" applyBorder="1" applyAlignment="1" applyProtection="1">
      <alignment horizontal="center" vertical="center"/>
    </xf>
    <xf numFmtId="0" fontId="13" fillId="25" borderId="102" xfId="41" applyFont="1" applyFill="1" applyBorder="1" applyAlignment="1" applyProtection="1">
      <alignment horizontal="left" vertical="center" wrapText="1"/>
    </xf>
    <xf numFmtId="0" fontId="13" fillId="25" borderId="103" xfId="41" applyFont="1" applyFill="1" applyBorder="1" applyAlignment="1" applyProtection="1">
      <alignment horizontal="left" vertical="center" wrapText="1"/>
    </xf>
    <xf numFmtId="0" fontId="27" fillId="25" borderId="62" xfId="41" applyFont="1" applyFill="1" applyBorder="1" applyAlignment="1" applyProtection="1">
      <alignment horizontal="center" textRotation="90" wrapText="1"/>
    </xf>
    <xf numFmtId="0" fontId="27" fillId="25" borderId="61" xfId="41" applyFont="1" applyFill="1" applyBorder="1" applyAlignment="1" applyProtection="1">
      <alignment horizontal="center" textRotation="90"/>
    </xf>
    <xf numFmtId="0" fontId="27" fillId="25" borderId="63" xfId="41" applyFont="1" applyFill="1" applyBorder="1" applyAlignment="1" applyProtection="1">
      <alignment horizontal="center" textRotation="90" wrapText="1"/>
    </xf>
    <xf numFmtId="0" fontId="27" fillId="25" borderId="66" xfId="41" applyFont="1" applyFill="1" applyBorder="1" applyAlignment="1" applyProtection="1">
      <alignment horizontal="center" textRotation="90" wrapText="1"/>
    </xf>
    <xf numFmtId="0" fontId="31" fillId="25" borderId="70" xfId="41" applyFont="1" applyFill="1" applyBorder="1" applyAlignment="1">
      <alignment horizontal="center" vertical="center"/>
    </xf>
    <xf numFmtId="0" fontId="27" fillId="25" borderId="58" xfId="41" applyFont="1" applyFill="1" applyBorder="1" applyAlignment="1" applyProtection="1">
      <alignment horizontal="center"/>
    </xf>
    <xf numFmtId="0" fontId="31" fillId="25" borderId="86" xfId="41" applyFont="1" applyFill="1" applyBorder="1" applyAlignment="1">
      <alignment horizontal="center" vertical="center"/>
    </xf>
    <xf numFmtId="0" fontId="27" fillId="25" borderId="57" xfId="41" applyFont="1" applyFill="1" applyBorder="1" applyAlignment="1" applyProtection="1">
      <alignment horizontal="center"/>
    </xf>
    <xf numFmtId="0" fontId="27" fillId="25" borderId="56" xfId="41" applyFont="1" applyFill="1" applyBorder="1" applyAlignment="1" applyProtection="1">
      <alignment horizontal="center"/>
    </xf>
    <xf numFmtId="0" fontId="27" fillId="40" borderId="19" xfId="41" applyFont="1" applyFill="1" applyBorder="1" applyAlignment="1">
      <alignment horizontal="center" vertical="center" wrapText="1"/>
    </xf>
    <xf numFmtId="0" fontId="27" fillId="40" borderId="19" xfId="0" applyFont="1" applyFill="1" applyBorder="1" applyAlignment="1">
      <alignment vertical="center"/>
    </xf>
    <xf numFmtId="0" fontId="27" fillId="40" borderId="10" xfId="41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3" fillId="0" borderId="0" xfId="41" applyFont="1" applyFill="1" applyBorder="1" applyAlignment="1" applyProtection="1">
      <alignment horizontal="center" vertical="center"/>
    </xf>
    <xf numFmtId="0" fontId="23" fillId="0" borderId="0" xfId="41" applyFont="1" applyFill="1" applyBorder="1" applyAlignment="1" applyProtection="1">
      <alignment horizontal="center" vertical="center"/>
      <protection locked="0"/>
    </xf>
    <xf numFmtId="0" fontId="24" fillId="25" borderId="51" xfId="41" applyFont="1" applyFill="1" applyBorder="1" applyAlignment="1" applyProtection="1">
      <alignment horizontal="left" vertical="center" textRotation="90"/>
    </xf>
    <xf numFmtId="0" fontId="27" fillId="25" borderId="52" xfId="41" applyFont="1" applyFill="1" applyBorder="1" applyAlignment="1" applyProtection="1">
      <alignment horizontal="center" vertical="center" textRotation="90"/>
    </xf>
    <xf numFmtId="0" fontId="27" fillId="25" borderId="53" xfId="41" applyFont="1" applyFill="1" applyBorder="1" applyAlignment="1" applyProtection="1">
      <alignment horizontal="center" vertical="center"/>
    </xf>
    <xf numFmtId="0" fontId="27" fillId="25" borderId="54" xfId="41" applyFont="1" applyFill="1" applyBorder="1" applyAlignment="1" applyProtection="1">
      <alignment horizontal="center" vertical="center" wrapText="1"/>
    </xf>
    <xf numFmtId="0" fontId="27" fillId="25" borderId="55" xfId="41" applyFont="1" applyFill="1" applyBorder="1" applyAlignment="1" applyProtection="1">
      <alignment horizontal="center" vertical="center"/>
    </xf>
    <xf numFmtId="0" fontId="38" fillId="25" borderId="64" xfId="41" applyFont="1" applyFill="1" applyBorder="1" applyAlignment="1" applyProtection="1">
      <alignment horizontal="center" textRotation="90" wrapText="1"/>
    </xf>
    <xf numFmtId="0" fontId="27" fillId="40" borderId="10" xfId="0" applyFont="1" applyFill="1" applyBorder="1" applyAlignment="1">
      <alignment vertical="center"/>
    </xf>
    <xf numFmtId="0" fontId="13" fillId="24" borderId="16" xfId="49" applyFont="1" applyFill="1" applyBorder="1" applyAlignment="1">
      <alignment horizontal="center" vertical="center"/>
    </xf>
    <xf numFmtId="0" fontId="13" fillId="24" borderId="117" xfId="49" applyFont="1" applyFill="1" applyBorder="1" applyAlignment="1">
      <alignment horizontal="center" vertical="center"/>
    </xf>
    <xf numFmtId="0" fontId="31" fillId="24" borderId="40" xfId="42" applyFont="1" applyFill="1" applyBorder="1" applyAlignment="1" applyProtection="1">
      <alignment horizontal="left" vertical="center" wrapText="1"/>
    </xf>
    <xf numFmtId="0" fontId="13" fillId="24" borderId="10" xfId="49" applyFont="1" applyFill="1" applyBorder="1" applyAlignment="1" applyProtection="1">
      <alignment horizontal="left" vertical="center" wrapText="1"/>
    </xf>
    <xf numFmtId="1" fontId="26" fillId="24" borderId="28" xfId="42" applyNumberFormat="1" applyFont="1" applyFill="1" applyBorder="1" applyAlignment="1" applyProtection="1">
      <alignment horizontal="center" vertical="center"/>
    </xf>
    <xf numFmtId="1" fontId="26" fillId="24" borderId="123" xfId="42" applyNumberFormat="1" applyFont="1" applyFill="1" applyBorder="1" applyAlignment="1" applyProtection="1">
      <alignment horizontal="center" vertical="center"/>
    </xf>
    <xf numFmtId="0" fontId="23" fillId="0" borderId="0" xfId="42" applyFont="1" applyFill="1" applyBorder="1" applyAlignment="1" applyProtection="1">
      <alignment horizontal="center" vertical="center"/>
      <protection locked="0"/>
    </xf>
    <xf numFmtId="0" fontId="27" fillId="25" borderId="51" xfId="41" applyFont="1" applyFill="1" applyBorder="1" applyAlignment="1" applyProtection="1">
      <alignment horizontal="left" vertical="center" textRotation="90"/>
    </xf>
    <xf numFmtId="1" fontId="24" fillId="0" borderId="0" xfId="41" applyNumberFormat="1" applyFont="1" applyFill="1" applyBorder="1" applyAlignment="1" applyProtection="1">
      <alignment horizontal="center" vertical="center"/>
    </xf>
    <xf numFmtId="0" fontId="31" fillId="0" borderId="0" xfId="41" applyFont="1" applyFill="1" applyBorder="1" applyAlignment="1" applyProtection="1">
      <alignment horizontal="center" vertical="center" wrapText="1"/>
    </xf>
    <xf numFmtId="0" fontId="33" fillId="0" borderId="0" xfId="41" applyFont="1" applyFill="1" applyBorder="1" applyAlignment="1">
      <alignment horizontal="center" vertical="center"/>
    </xf>
    <xf numFmtId="0" fontId="29" fillId="0" borderId="0" xfId="4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41" applyFont="1" applyFill="1" applyBorder="1" applyAlignment="1" applyProtection="1">
      <alignment horizontal="left" vertical="center" wrapText="1"/>
      <protection locked="0"/>
    </xf>
    <xf numFmtId="0" fontId="24" fillId="0" borderId="0" xfId="41" applyFont="1" applyFill="1" applyBorder="1" applyAlignment="1" applyProtection="1">
      <alignment horizontal="center" vertical="center" wrapText="1"/>
    </xf>
    <xf numFmtId="0" fontId="31" fillId="0" borderId="0" xfId="4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27" fillId="0" borderId="0" xfId="26" applyNumberFormat="1" applyFont="1" applyFill="1" applyBorder="1" applyAlignment="1">
      <alignment horizontal="center" vertical="center"/>
    </xf>
    <xf numFmtId="1" fontId="27" fillId="0" borderId="0" xfId="41" applyNumberFormat="1" applyFont="1" applyFill="1" applyBorder="1" applyAlignment="1" applyProtection="1">
      <alignment horizontal="center" vertical="center" wrapText="1" shrinkToFit="1"/>
    </xf>
    <xf numFmtId="0" fontId="27" fillId="24" borderId="12" xfId="42" applyFont="1" applyFill="1" applyBorder="1" applyAlignment="1" applyProtection="1">
      <alignment horizontal="center" textRotation="90"/>
    </xf>
    <xf numFmtId="0" fontId="13" fillId="24" borderId="153" xfId="49" applyFont="1" applyFill="1" applyBorder="1" applyAlignment="1" applyProtection="1">
      <alignment horizontal="center"/>
    </xf>
    <xf numFmtId="0" fontId="27" fillId="24" borderId="10" xfId="42" applyFont="1" applyFill="1" applyBorder="1" applyAlignment="1" applyProtection="1">
      <alignment horizontal="center" textRotation="90"/>
    </xf>
    <xf numFmtId="0" fontId="13" fillId="24" borderId="14" xfId="49" applyFont="1" applyFill="1" applyBorder="1" applyAlignment="1" applyProtection="1">
      <alignment horizontal="center"/>
    </xf>
    <xf numFmtId="0" fontId="13" fillId="0" borderId="32" xfId="49" applyFont="1" applyBorder="1" applyAlignment="1">
      <alignment horizontal="center" vertical="center"/>
    </xf>
    <xf numFmtId="0" fontId="13" fillId="0" borderId="33" xfId="49" applyFont="1" applyBorder="1" applyAlignment="1">
      <alignment horizontal="center" vertical="center"/>
    </xf>
    <xf numFmtId="0" fontId="13" fillId="0" borderId="16" xfId="49" applyFont="1" applyBorder="1" applyAlignment="1">
      <alignment horizontal="center" vertical="center"/>
    </xf>
    <xf numFmtId="0" fontId="13" fillId="0" borderId="29" xfId="49" applyFont="1" applyBorder="1" applyAlignment="1">
      <alignment horizontal="center" vertical="center"/>
    </xf>
    <xf numFmtId="0" fontId="27" fillId="24" borderId="149" xfId="42" applyFont="1" applyFill="1" applyBorder="1" applyAlignment="1" applyProtection="1">
      <alignment horizontal="center"/>
    </xf>
    <xf numFmtId="0" fontId="27" fillId="24" borderId="15" xfId="42" applyFont="1" applyFill="1" applyBorder="1" applyAlignment="1" applyProtection="1">
      <alignment horizontal="center"/>
    </xf>
    <xf numFmtId="0" fontId="27" fillId="24" borderId="27" xfId="42" applyFont="1" applyFill="1" applyBorder="1" applyAlignment="1" applyProtection="1">
      <alignment horizontal="center"/>
    </xf>
    <xf numFmtId="0" fontId="27" fillId="24" borderId="26" xfId="42" applyFont="1" applyFill="1" applyBorder="1" applyAlignment="1" applyProtection="1">
      <alignment horizontal="center"/>
    </xf>
    <xf numFmtId="0" fontId="38" fillId="25" borderId="150" xfId="41" applyFont="1" applyFill="1" applyBorder="1" applyAlignment="1" applyProtection="1">
      <alignment horizontal="center" vertical="center" textRotation="90" wrapText="1"/>
    </xf>
    <xf numFmtId="0" fontId="38" fillId="25" borderId="155" xfId="41" applyFont="1" applyFill="1" applyBorder="1" applyAlignment="1" applyProtection="1">
      <alignment horizontal="center" vertical="center" textRotation="90" wrapText="1"/>
    </xf>
    <xf numFmtId="0" fontId="23" fillId="0" borderId="0" xfId="42" applyFont="1" applyFill="1" applyAlignment="1" applyProtection="1">
      <alignment horizontal="center" vertical="center"/>
    </xf>
    <xf numFmtId="0" fontId="27" fillId="24" borderId="144" xfId="42" applyFont="1" applyFill="1" applyBorder="1" applyAlignment="1" applyProtection="1">
      <alignment horizontal="left" vertical="center" textRotation="90"/>
    </xf>
    <xf numFmtId="0" fontId="27" fillId="24" borderId="147" xfId="42" applyFont="1" applyFill="1" applyBorder="1" applyAlignment="1" applyProtection="1">
      <alignment horizontal="left" vertical="center" textRotation="90"/>
    </xf>
    <xf numFmtId="0" fontId="27" fillId="24" borderId="151" xfId="42" applyFont="1" applyFill="1" applyBorder="1" applyAlignment="1" applyProtection="1">
      <alignment horizontal="left" vertical="center" textRotation="90"/>
    </xf>
    <xf numFmtId="0" fontId="27" fillId="24" borderId="145" xfId="42" applyFont="1" applyFill="1" applyBorder="1" applyAlignment="1" applyProtection="1">
      <alignment horizontal="center" vertical="center" textRotation="90"/>
    </xf>
    <xf numFmtId="0" fontId="27" fillId="24" borderId="148" xfId="42" applyFont="1" applyFill="1" applyBorder="1" applyAlignment="1" applyProtection="1">
      <alignment horizontal="center" vertical="center" textRotation="90"/>
    </xf>
    <xf numFmtId="0" fontId="27" fillId="24" borderId="152" xfId="42" applyFont="1" applyFill="1" applyBorder="1" applyAlignment="1" applyProtection="1">
      <alignment horizontal="center" vertical="center" textRotation="90"/>
    </xf>
    <xf numFmtId="0" fontId="27" fillId="24" borderId="158" xfId="42" applyFont="1" applyFill="1" applyBorder="1" applyAlignment="1" applyProtection="1">
      <alignment horizontal="center" vertical="center"/>
    </xf>
    <xf numFmtId="0" fontId="27" fillId="24" borderId="45" xfId="42" applyFont="1" applyFill="1" applyBorder="1" applyAlignment="1" applyProtection="1">
      <alignment horizontal="center" vertical="center"/>
    </xf>
    <xf numFmtId="0" fontId="13" fillId="24" borderId="159" xfId="49" applyFont="1" applyFill="1" applyBorder="1" applyAlignment="1" applyProtection="1">
      <alignment horizontal="center" vertical="center"/>
    </xf>
    <xf numFmtId="0" fontId="13" fillId="24" borderId="146" xfId="49" applyFont="1" applyFill="1" applyBorder="1" applyAlignment="1" applyProtection="1">
      <alignment horizontal="center" vertical="center" wrapText="1"/>
    </xf>
    <xf numFmtId="0" fontId="13" fillId="24" borderId="171" xfId="42" applyFont="1" applyFill="1" applyBorder="1" applyAlignment="1">
      <alignment horizontal="center" vertical="center"/>
    </xf>
    <xf numFmtId="0" fontId="13" fillId="24" borderId="86" xfId="42" applyFont="1" applyFill="1" applyBorder="1" applyAlignment="1">
      <alignment horizontal="center" vertical="center"/>
    </xf>
    <xf numFmtId="0" fontId="13" fillId="24" borderId="172" xfId="42" applyFont="1" applyFill="1" applyBorder="1" applyAlignment="1">
      <alignment horizontal="center" vertical="center"/>
    </xf>
    <xf numFmtId="0" fontId="31" fillId="0" borderId="32" xfId="49" applyFont="1" applyBorder="1" applyAlignment="1">
      <alignment horizontal="center" vertical="center"/>
    </xf>
    <xf numFmtId="0" fontId="31" fillId="0" borderId="33" xfId="49" applyFont="1" applyBorder="1" applyAlignment="1">
      <alignment horizontal="center" vertical="center"/>
    </xf>
    <xf numFmtId="0" fontId="31" fillId="0" borderId="16" xfId="49" applyFont="1" applyBorder="1" applyAlignment="1">
      <alignment horizontal="center" vertical="center"/>
    </xf>
    <xf numFmtId="0" fontId="31" fillId="0" borderId="29" xfId="49" applyFont="1" applyBorder="1" applyAlignment="1">
      <alignment horizontal="center" vertical="center"/>
    </xf>
    <xf numFmtId="1" fontId="27" fillId="24" borderId="28" xfId="42" applyNumberFormat="1" applyFont="1" applyFill="1" applyBorder="1" applyAlignment="1" applyProtection="1">
      <alignment horizontal="center" vertical="center"/>
    </xf>
    <xf numFmtId="1" fontId="27" fillId="24" borderId="123" xfId="42" applyNumberFormat="1" applyFont="1" applyFill="1" applyBorder="1" applyAlignment="1" applyProtection="1">
      <alignment horizontal="center" vertical="center"/>
    </xf>
    <xf numFmtId="0" fontId="13" fillId="24" borderId="117" xfId="42" applyFont="1" applyFill="1" applyBorder="1" applyAlignment="1">
      <alignment horizontal="center" vertical="center"/>
    </xf>
    <xf numFmtId="0" fontId="13" fillId="24" borderId="170" xfId="42" applyFont="1" applyFill="1" applyBorder="1" applyAlignment="1">
      <alignment horizontal="center" vertical="center"/>
    </xf>
    <xf numFmtId="0" fontId="27" fillId="24" borderId="118" xfId="42" applyFont="1" applyFill="1" applyBorder="1" applyAlignment="1" applyProtection="1">
      <alignment horizontal="center" textRotation="90"/>
    </xf>
    <xf numFmtId="0" fontId="13" fillId="24" borderId="154" xfId="49" applyFont="1" applyFill="1" applyBorder="1" applyAlignment="1" applyProtection="1">
      <alignment horizontal="center"/>
    </xf>
    <xf numFmtId="0" fontId="24" fillId="24" borderId="144" xfId="42" applyFont="1" applyFill="1" applyBorder="1" applyAlignment="1" applyProtection="1">
      <alignment horizontal="center" vertical="center" textRotation="90"/>
    </xf>
    <xf numFmtId="0" fontId="24" fillId="24" borderId="147" xfId="42" applyFont="1" applyFill="1" applyBorder="1" applyAlignment="1" applyProtection="1">
      <alignment horizontal="center" vertical="center" textRotation="90"/>
    </xf>
    <xf numFmtId="0" fontId="24" fillId="24" borderId="151" xfId="42" applyFont="1" applyFill="1" applyBorder="1" applyAlignment="1" applyProtection="1">
      <alignment horizontal="center" vertical="center" textRotation="90"/>
    </xf>
    <xf numFmtId="0" fontId="25" fillId="24" borderId="145" xfId="42" applyFont="1" applyFill="1" applyBorder="1" applyAlignment="1" applyProtection="1">
      <alignment horizontal="center" vertical="center" textRotation="90"/>
    </xf>
    <xf numFmtId="0" fontId="25" fillId="24" borderId="148" xfId="42" applyFont="1" applyFill="1" applyBorder="1" applyAlignment="1" applyProtection="1">
      <alignment horizontal="center" vertical="center" textRotation="90"/>
    </xf>
    <xf numFmtId="0" fontId="25" fillId="24" borderId="152" xfId="42" applyFont="1" applyFill="1" applyBorder="1" applyAlignment="1" applyProtection="1">
      <alignment horizontal="center" vertical="center" textRotation="90"/>
    </xf>
    <xf numFmtId="0" fontId="26" fillId="24" borderId="158" xfId="42" applyFont="1" applyFill="1" applyBorder="1" applyAlignment="1" applyProtection="1">
      <alignment horizontal="center" vertical="center"/>
    </xf>
    <xf numFmtId="0" fontId="26" fillId="24" borderId="45" xfId="42" applyFont="1" applyFill="1" applyBorder="1" applyAlignment="1" applyProtection="1">
      <alignment horizontal="center" vertical="center"/>
    </xf>
    <xf numFmtId="0" fontId="27" fillId="40" borderId="77" xfId="41" applyFont="1" applyFill="1" applyBorder="1" applyAlignment="1">
      <alignment horizontal="center" vertical="center" wrapText="1"/>
    </xf>
    <xf numFmtId="0" fontId="27" fillId="40" borderId="77" xfId="0" applyFont="1" applyFill="1" applyBorder="1" applyAlignment="1">
      <alignment vertical="center"/>
    </xf>
    <xf numFmtId="0" fontId="27" fillId="40" borderId="77" xfId="0" applyFont="1" applyFill="1" applyBorder="1" applyAlignment="1">
      <alignment horizontal="center" vertical="center" wrapText="1"/>
    </xf>
    <xf numFmtId="0" fontId="13" fillId="24" borderId="40" xfId="42" applyFont="1" applyFill="1" applyBorder="1" applyAlignment="1" applyProtection="1">
      <alignment horizontal="left" vertical="center" wrapText="1"/>
    </xf>
    <xf numFmtId="0" fontId="26" fillId="24" borderId="32" xfId="42" applyFont="1" applyFill="1" applyBorder="1" applyAlignment="1" applyProtection="1">
      <alignment horizontal="center" vertical="center"/>
    </xf>
    <xf numFmtId="0" fontId="26" fillId="24" borderId="0" xfId="42" applyFont="1" applyFill="1" applyBorder="1" applyAlignment="1" applyProtection="1">
      <alignment horizontal="center" vertical="center"/>
    </xf>
    <xf numFmtId="0" fontId="13" fillId="24" borderId="194" xfId="49" applyFont="1" applyFill="1" applyBorder="1" applyAlignment="1" applyProtection="1">
      <alignment horizontal="center" vertical="center"/>
    </xf>
    <xf numFmtId="0" fontId="13" fillId="0" borderId="243" xfId="47" applyFont="1" applyBorder="1" applyAlignment="1">
      <alignment horizontal="left"/>
    </xf>
    <xf numFmtId="0" fontId="13" fillId="0" borderId="243" xfId="47" applyFont="1" applyBorder="1" applyAlignment="1">
      <alignment horizontal="left" wrapText="1"/>
    </xf>
    <xf numFmtId="0" fontId="13" fillId="0" borderId="243" xfId="47" applyFont="1" applyBorder="1" applyAlignment="1">
      <alignment horizontal="left" vertical="top" wrapText="1"/>
    </xf>
    <xf numFmtId="0" fontId="13" fillId="34" borderId="243" xfId="0" applyFont="1" applyFill="1" applyBorder="1" applyAlignment="1">
      <alignment horizontal="left" vertical="center" wrapText="1"/>
    </xf>
    <xf numFmtId="0" fontId="13" fillId="34" borderId="243" xfId="0" applyFont="1" applyFill="1" applyBorder="1" applyAlignment="1">
      <alignment vertical="center" wrapText="1"/>
    </xf>
    <xf numFmtId="0" fontId="27" fillId="0" borderId="243" xfId="47" applyFont="1" applyBorder="1" applyAlignment="1" applyProtection="1">
      <alignment horizontal="center" vertical="center"/>
      <protection locked="0"/>
    </xf>
    <xf numFmtId="0" fontId="27" fillId="0" borderId="243" xfId="47" applyFont="1" applyBorder="1" applyAlignment="1">
      <alignment horizontal="center" vertical="center"/>
    </xf>
    <xf numFmtId="0" fontId="27" fillId="0" borderId="243" xfId="47" applyFont="1" applyBorder="1" applyAlignment="1">
      <alignment horizontal="left" vertic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49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164"/>
  <sheetViews>
    <sheetView topLeftCell="A49" zoomScale="75" zoomScaleNormal="75" workbookViewId="0">
      <selection activeCell="T81" sqref="T81"/>
    </sheetView>
  </sheetViews>
  <sheetFormatPr defaultRowHeight="12.75" x14ac:dyDescent="0.2"/>
  <cols>
    <col min="1" max="1" width="13.83203125" style="592" bestFit="1" customWidth="1"/>
    <col min="2" max="2" width="9.33203125" style="1"/>
    <col min="3" max="3" width="72.1640625" style="1" bestFit="1" customWidth="1"/>
    <col min="4" max="31" width="9.33203125" style="1" customWidth="1"/>
    <col min="32" max="32" width="65.83203125" style="1" customWidth="1"/>
    <col min="33" max="33" width="47.33203125" style="1" bestFit="1" customWidth="1"/>
    <col min="34" max="16384" width="9.33203125" style="1"/>
  </cols>
  <sheetData>
    <row r="1" spans="1:33" ht="23.25" x14ac:dyDescent="0.2">
      <c r="A1" s="806" t="s">
        <v>17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</row>
    <row r="2" spans="1:33" ht="23.25" x14ac:dyDescent="0.2">
      <c r="A2" s="807" t="s">
        <v>115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3.25" x14ac:dyDescent="0.2">
      <c r="A3" s="807" t="s">
        <v>444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</row>
    <row r="4" spans="1:33" ht="24" thickBot="1" x14ac:dyDescent="0.25">
      <c r="A4" s="806" t="s">
        <v>208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</row>
    <row r="5" spans="1:33" ht="14.25" thickTop="1" thickBot="1" x14ac:dyDescent="0.25">
      <c r="A5" s="808" t="s">
        <v>14</v>
      </c>
      <c r="B5" s="809" t="s">
        <v>15</v>
      </c>
      <c r="C5" s="810" t="s">
        <v>16</v>
      </c>
      <c r="D5" s="125"/>
      <c r="E5" s="125"/>
      <c r="F5" s="125"/>
      <c r="G5" s="125"/>
      <c r="H5" s="125"/>
      <c r="I5" s="125"/>
      <c r="J5" s="125"/>
      <c r="K5" s="125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2"/>
      <c r="AC5" s="812"/>
      <c r="AD5" s="812"/>
      <c r="AE5" s="812"/>
      <c r="AF5" s="802" t="s">
        <v>293</v>
      </c>
      <c r="AG5" s="804" t="s">
        <v>294</v>
      </c>
    </row>
    <row r="6" spans="1:33" ht="14.25" thickTop="1" thickBot="1" x14ac:dyDescent="0.25">
      <c r="A6" s="808"/>
      <c r="B6" s="809"/>
      <c r="C6" s="810"/>
      <c r="D6" s="801" t="s">
        <v>2</v>
      </c>
      <c r="E6" s="801"/>
      <c r="F6" s="801"/>
      <c r="G6" s="801"/>
      <c r="H6" s="800" t="s">
        <v>3</v>
      </c>
      <c r="I6" s="800"/>
      <c r="J6" s="800"/>
      <c r="K6" s="800"/>
      <c r="L6" s="801" t="s">
        <v>4</v>
      </c>
      <c r="M6" s="801"/>
      <c r="N6" s="801"/>
      <c r="O6" s="801"/>
      <c r="P6" s="800" t="s">
        <v>5</v>
      </c>
      <c r="Q6" s="800"/>
      <c r="R6" s="800"/>
      <c r="S6" s="800"/>
      <c r="T6" s="801" t="s">
        <v>6</v>
      </c>
      <c r="U6" s="801"/>
      <c r="V6" s="801"/>
      <c r="W6" s="801"/>
      <c r="X6" s="798" t="s">
        <v>7</v>
      </c>
      <c r="Y6" s="798"/>
      <c r="Z6" s="798"/>
      <c r="AA6" s="798"/>
      <c r="AB6" s="812"/>
      <c r="AC6" s="812"/>
      <c r="AD6" s="812"/>
      <c r="AE6" s="812"/>
      <c r="AF6" s="803"/>
      <c r="AG6" s="805"/>
    </row>
    <row r="7" spans="1:33" ht="14.25" thickTop="1" thickBot="1" x14ac:dyDescent="0.25">
      <c r="A7" s="808"/>
      <c r="B7" s="809"/>
      <c r="C7" s="810"/>
      <c r="D7" s="126"/>
      <c r="E7" s="127"/>
      <c r="F7" s="794" t="s">
        <v>13</v>
      </c>
      <c r="G7" s="793" t="s">
        <v>161</v>
      </c>
      <c r="H7" s="126"/>
      <c r="I7" s="127"/>
      <c r="J7" s="794" t="s">
        <v>13</v>
      </c>
      <c r="K7" s="795" t="s">
        <v>162</v>
      </c>
      <c r="L7" s="126"/>
      <c r="M7" s="127"/>
      <c r="N7" s="794" t="s">
        <v>13</v>
      </c>
      <c r="O7" s="795" t="s">
        <v>162</v>
      </c>
      <c r="P7" s="126"/>
      <c r="Q7" s="127"/>
      <c r="R7" s="794" t="s">
        <v>13</v>
      </c>
      <c r="S7" s="793" t="s">
        <v>162</v>
      </c>
      <c r="T7" s="126"/>
      <c r="U7" s="127"/>
      <c r="V7" s="794" t="s">
        <v>13</v>
      </c>
      <c r="W7" s="793" t="s">
        <v>162</v>
      </c>
      <c r="X7" s="126"/>
      <c r="Y7" s="127"/>
      <c r="Z7" s="794" t="s">
        <v>13</v>
      </c>
      <c r="AA7" s="793" t="s">
        <v>162</v>
      </c>
      <c r="AB7" s="126"/>
      <c r="AC7" s="127"/>
      <c r="AD7" s="794" t="s">
        <v>13</v>
      </c>
      <c r="AE7" s="813" t="s">
        <v>163</v>
      </c>
      <c r="AF7" s="803"/>
      <c r="AG7" s="805"/>
    </row>
    <row r="8" spans="1:33" ht="65.25" customHeight="1" thickTop="1" thickBot="1" x14ac:dyDescent="0.25">
      <c r="A8" s="808"/>
      <c r="B8" s="809"/>
      <c r="C8" s="810"/>
      <c r="D8" s="128" t="s">
        <v>29</v>
      </c>
      <c r="E8" s="128" t="s">
        <v>29</v>
      </c>
      <c r="F8" s="794"/>
      <c r="G8" s="793"/>
      <c r="H8" s="128" t="s">
        <v>29</v>
      </c>
      <c r="I8" s="128" t="s">
        <v>29</v>
      </c>
      <c r="J8" s="794"/>
      <c r="K8" s="796"/>
      <c r="L8" s="128" t="s">
        <v>29</v>
      </c>
      <c r="M8" s="128" t="s">
        <v>29</v>
      </c>
      <c r="N8" s="794"/>
      <c r="O8" s="796"/>
      <c r="P8" s="128" t="s">
        <v>29</v>
      </c>
      <c r="Q8" s="128" t="s">
        <v>29</v>
      </c>
      <c r="R8" s="794"/>
      <c r="S8" s="793"/>
      <c r="T8" s="128" t="s">
        <v>29</v>
      </c>
      <c r="U8" s="128" t="s">
        <v>29</v>
      </c>
      <c r="V8" s="794"/>
      <c r="W8" s="793"/>
      <c r="X8" s="128" t="s">
        <v>29</v>
      </c>
      <c r="Y8" s="128" t="s">
        <v>29</v>
      </c>
      <c r="Z8" s="794"/>
      <c r="AA8" s="793"/>
      <c r="AB8" s="128" t="s">
        <v>29</v>
      </c>
      <c r="AC8" s="128" t="s">
        <v>29</v>
      </c>
      <c r="AD8" s="794"/>
      <c r="AE8" s="813"/>
      <c r="AF8" s="803"/>
      <c r="AG8" s="805"/>
    </row>
    <row r="9" spans="1:33" ht="18" x14ac:dyDescent="0.25">
      <c r="A9" s="601"/>
      <c r="B9" s="2"/>
      <c r="C9" s="182" t="s">
        <v>164</v>
      </c>
      <c r="D9" s="3"/>
      <c r="E9" s="3"/>
      <c r="F9" s="3"/>
      <c r="G9" s="3"/>
      <c r="H9" s="3"/>
      <c r="I9" s="3"/>
      <c r="J9" s="3"/>
      <c r="K9" s="3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4"/>
      <c r="AC9" s="4"/>
      <c r="AD9" s="4"/>
      <c r="AE9" s="5"/>
    </row>
    <row r="10" spans="1:33" x14ac:dyDescent="0.2">
      <c r="A10" s="453" t="s">
        <v>116</v>
      </c>
      <c r="B10" s="44" t="s">
        <v>1</v>
      </c>
      <c r="C10" s="45" t="s">
        <v>117</v>
      </c>
      <c r="D10" s="61">
        <v>18</v>
      </c>
      <c r="E10" s="62"/>
      <c r="F10" s="63">
        <v>2</v>
      </c>
      <c r="G10" s="64" t="s">
        <v>165</v>
      </c>
      <c r="H10" s="65"/>
      <c r="I10" s="66"/>
      <c r="J10" s="67"/>
      <c r="K10" s="68"/>
      <c r="L10" s="66"/>
      <c r="M10" s="66"/>
      <c r="N10" s="67"/>
      <c r="O10" s="69"/>
      <c r="P10" s="70"/>
      <c r="Q10" s="66"/>
      <c r="R10" s="67"/>
      <c r="S10" s="68"/>
      <c r="T10" s="66"/>
      <c r="U10" s="66"/>
      <c r="V10" s="67"/>
      <c r="W10" s="71"/>
      <c r="X10" s="65"/>
      <c r="Y10" s="66"/>
      <c r="Z10" s="67"/>
      <c r="AA10" s="68"/>
      <c r="AB10" s="66">
        <f>SUM(D10,H10,L10,P10,T10,X10)</f>
        <v>18</v>
      </c>
      <c r="AC10" s="66">
        <f>SUM(E10,I10,M10,Q10,U10,Y10)</f>
        <v>0</v>
      </c>
      <c r="AD10" s="72">
        <f>SUM(F10,J10,N10,R10,V10,Z10)</f>
        <v>2</v>
      </c>
      <c r="AE10" s="73">
        <f>SUM(AB10,AC10)</f>
        <v>18</v>
      </c>
      <c r="AF10" s="6" t="s">
        <v>295</v>
      </c>
      <c r="AG10" s="7" t="s">
        <v>296</v>
      </c>
    </row>
    <row r="11" spans="1:33" x14ac:dyDescent="0.2">
      <c r="A11" s="453" t="s">
        <v>94</v>
      </c>
      <c r="B11" s="44" t="s">
        <v>1</v>
      </c>
      <c r="C11" s="45" t="s">
        <v>95</v>
      </c>
      <c r="D11" s="61"/>
      <c r="E11" s="62">
        <v>16</v>
      </c>
      <c r="F11" s="63">
        <v>2</v>
      </c>
      <c r="G11" s="64" t="s">
        <v>166</v>
      </c>
      <c r="H11" s="65"/>
      <c r="I11" s="66"/>
      <c r="J11" s="67"/>
      <c r="K11" s="68"/>
      <c r="L11" s="66"/>
      <c r="M11" s="66"/>
      <c r="N11" s="67"/>
      <c r="O11" s="69"/>
      <c r="P11" s="70"/>
      <c r="Q11" s="66"/>
      <c r="R11" s="67"/>
      <c r="S11" s="68"/>
      <c r="T11" s="66"/>
      <c r="U11" s="66"/>
      <c r="V11" s="67"/>
      <c r="W11" s="71"/>
      <c r="X11" s="65"/>
      <c r="Y11" s="66"/>
      <c r="Z11" s="67"/>
      <c r="AA11" s="68"/>
      <c r="AB11" s="66">
        <f t="shared" ref="AB11:AB66" si="0">SUM(D11,H11,L11,P11,T11,X11)</f>
        <v>0</v>
      </c>
      <c r="AC11" s="66">
        <f t="shared" ref="AC11:AC66" si="1">SUM(E11,I11,M11,Q11,U11,Y11)</f>
        <v>16</v>
      </c>
      <c r="AD11" s="72">
        <f t="shared" ref="AD11:AD66" si="2">SUM(F11,J11,N11,R11,V11,Z11)</f>
        <v>2</v>
      </c>
      <c r="AE11" s="73">
        <f t="shared" ref="AE11:AE67" si="3">SUM(AB11,AC11)</f>
        <v>16</v>
      </c>
      <c r="AF11" s="6" t="s">
        <v>295</v>
      </c>
      <c r="AG11" s="7" t="s">
        <v>297</v>
      </c>
    </row>
    <row r="12" spans="1:33" x14ac:dyDescent="0.2">
      <c r="A12" s="453" t="s">
        <v>77</v>
      </c>
      <c r="B12" s="44" t="s">
        <v>1</v>
      </c>
      <c r="C12" s="45" t="s">
        <v>78</v>
      </c>
      <c r="D12" s="61"/>
      <c r="E12" s="62">
        <v>16</v>
      </c>
      <c r="F12" s="63">
        <v>2</v>
      </c>
      <c r="G12" s="64" t="s">
        <v>166</v>
      </c>
      <c r="H12" s="65"/>
      <c r="I12" s="66"/>
      <c r="J12" s="67"/>
      <c r="K12" s="68"/>
      <c r="L12" s="66"/>
      <c r="M12" s="66"/>
      <c r="N12" s="67"/>
      <c r="O12" s="69"/>
      <c r="P12" s="70"/>
      <c r="Q12" s="66"/>
      <c r="R12" s="67"/>
      <c r="S12" s="68"/>
      <c r="T12" s="66"/>
      <c r="U12" s="66"/>
      <c r="V12" s="67"/>
      <c r="W12" s="71"/>
      <c r="X12" s="65"/>
      <c r="Y12" s="66"/>
      <c r="Z12" s="67"/>
      <c r="AA12" s="68"/>
      <c r="AB12" s="66">
        <f t="shared" si="0"/>
        <v>0</v>
      </c>
      <c r="AC12" s="66">
        <f t="shared" si="1"/>
        <v>16</v>
      </c>
      <c r="AD12" s="72">
        <f t="shared" si="2"/>
        <v>2</v>
      </c>
      <c r="AE12" s="73">
        <f t="shared" si="3"/>
        <v>16</v>
      </c>
      <c r="AF12" s="6" t="s">
        <v>298</v>
      </c>
      <c r="AG12" s="7" t="s">
        <v>299</v>
      </c>
    </row>
    <row r="13" spans="1:33" x14ac:dyDescent="0.2">
      <c r="A13" s="602" t="s">
        <v>118</v>
      </c>
      <c r="B13" s="46" t="s">
        <v>1</v>
      </c>
      <c r="C13" s="47" t="s">
        <v>119</v>
      </c>
      <c r="D13" s="61">
        <v>10</v>
      </c>
      <c r="E13" s="62"/>
      <c r="F13" s="74">
        <v>2</v>
      </c>
      <c r="G13" s="75" t="s">
        <v>165</v>
      </c>
      <c r="H13" s="65"/>
      <c r="I13" s="66"/>
      <c r="J13" s="67"/>
      <c r="K13" s="68"/>
      <c r="L13" s="66"/>
      <c r="M13" s="66"/>
      <c r="N13" s="67"/>
      <c r="O13" s="69"/>
      <c r="P13" s="70"/>
      <c r="Q13" s="66"/>
      <c r="R13" s="67"/>
      <c r="S13" s="68"/>
      <c r="T13" s="66"/>
      <c r="U13" s="66"/>
      <c r="V13" s="67"/>
      <c r="W13" s="71"/>
      <c r="X13" s="65"/>
      <c r="Y13" s="66"/>
      <c r="Z13" s="67"/>
      <c r="AA13" s="68"/>
      <c r="AB13" s="66">
        <f t="shared" si="0"/>
        <v>10</v>
      </c>
      <c r="AC13" s="66">
        <f t="shared" si="1"/>
        <v>0</v>
      </c>
      <c r="AD13" s="72">
        <f t="shared" si="2"/>
        <v>2</v>
      </c>
      <c r="AE13" s="73">
        <f t="shared" si="3"/>
        <v>10</v>
      </c>
      <c r="AF13" s="7" t="s">
        <v>305</v>
      </c>
      <c r="AG13" s="7" t="s">
        <v>306</v>
      </c>
    </row>
    <row r="14" spans="1:33" x14ac:dyDescent="0.2">
      <c r="A14" s="453" t="s">
        <v>120</v>
      </c>
      <c r="B14" s="44" t="s">
        <v>1</v>
      </c>
      <c r="C14" s="45" t="s">
        <v>121</v>
      </c>
      <c r="D14" s="61">
        <v>12</v>
      </c>
      <c r="E14" s="62">
        <v>4</v>
      </c>
      <c r="F14" s="63">
        <v>2</v>
      </c>
      <c r="G14" s="75" t="s">
        <v>1</v>
      </c>
      <c r="H14" s="65"/>
      <c r="I14" s="66"/>
      <c r="J14" s="67"/>
      <c r="K14" s="68"/>
      <c r="L14" s="66"/>
      <c r="M14" s="66"/>
      <c r="N14" s="67"/>
      <c r="O14" s="69"/>
      <c r="P14" s="70"/>
      <c r="Q14" s="66"/>
      <c r="R14" s="67"/>
      <c r="S14" s="68"/>
      <c r="T14" s="66"/>
      <c r="U14" s="66"/>
      <c r="V14" s="67"/>
      <c r="W14" s="71"/>
      <c r="X14" s="65"/>
      <c r="Y14" s="66"/>
      <c r="Z14" s="67"/>
      <c r="AA14" s="68"/>
      <c r="AB14" s="66">
        <f t="shared" si="0"/>
        <v>12</v>
      </c>
      <c r="AC14" s="66">
        <f t="shared" si="1"/>
        <v>4</v>
      </c>
      <c r="AD14" s="72">
        <f t="shared" si="2"/>
        <v>2</v>
      </c>
      <c r="AE14" s="73">
        <f t="shared" si="3"/>
        <v>16</v>
      </c>
      <c r="AF14" s="6" t="s">
        <v>438</v>
      </c>
      <c r="AG14" s="7" t="s">
        <v>363</v>
      </c>
    </row>
    <row r="15" spans="1:33" x14ac:dyDescent="0.2">
      <c r="A15" s="603" t="s">
        <v>417</v>
      </c>
      <c r="B15" s="44" t="s">
        <v>1</v>
      </c>
      <c r="C15" s="45" t="s">
        <v>418</v>
      </c>
      <c r="D15" s="61"/>
      <c r="E15" s="62">
        <v>24</v>
      </c>
      <c r="F15" s="74">
        <v>4</v>
      </c>
      <c r="G15" s="75" t="s">
        <v>165</v>
      </c>
      <c r="H15" s="65"/>
      <c r="I15" s="66"/>
      <c r="J15" s="67"/>
      <c r="K15" s="68"/>
      <c r="L15" s="66"/>
      <c r="M15" s="66"/>
      <c r="N15" s="67"/>
      <c r="O15" s="69"/>
      <c r="P15" s="70"/>
      <c r="Q15" s="66"/>
      <c r="R15" s="67"/>
      <c r="S15" s="68"/>
      <c r="T15" s="66"/>
      <c r="U15" s="66"/>
      <c r="V15" s="67"/>
      <c r="W15" s="69"/>
      <c r="X15" s="70"/>
      <c r="Y15" s="66"/>
      <c r="Z15" s="67"/>
      <c r="AA15" s="68"/>
      <c r="AB15" s="66">
        <f t="shared" si="0"/>
        <v>0</v>
      </c>
      <c r="AC15" s="66">
        <f t="shared" si="1"/>
        <v>24</v>
      </c>
      <c r="AD15" s="72">
        <f t="shared" si="2"/>
        <v>4</v>
      </c>
      <c r="AE15" s="73">
        <f t="shared" si="3"/>
        <v>24</v>
      </c>
      <c r="AF15" s="6" t="s">
        <v>300</v>
      </c>
      <c r="AG15" s="7" t="s">
        <v>301</v>
      </c>
    </row>
    <row r="16" spans="1:33" x14ac:dyDescent="0.2">
      <c r="A16" s="453" t="s">
        <v>167</v>
      </c>
      <c r="B16" s="44" t="s">
        <v>1</v>
      </c>
      <c r="C16" s="45" t="s">
        <v>89</v>
      </c>
      <c r="D16" s="61"/>
      <c r="E16" s="62">
        <v>14</v>
      </c>
      <c r="F16" s="74">
        <v>2</v>
      </c>
      <c r="G16" s="76" t="s">
        <v>166</v>
      </c>
      <c r="H16" s="70"/>
      <c r="I16" s="66"/>
      <c r="J16" s="67"/>
      <c r="K16" s="68"/>
      <c r="L16" s="66"/>
      <c r="M16" s="66"/>
      <c r="N16" s="67"/>
      <c r="O16" s="69"/>
      <c r="P16" s="70"/>
      <c r="Q16" s="66"/>
      <c r="R16" s="67"/>
      <c r="S16" s="68"/>
      <c r="T16" s="66"/>
      <c r="U16" s="66"/>
      <c r="V16" s="67"/>
      <c r="W16" s="71"/>
      <c r="X16" s="65"/>
      <c r="Y16" s="66"/>
      <c r="Z16" s="67"/>
      <c r="AA16" s="68"/>
      <c r="AB16" s="66">
        <f t="shared" si="0"/>
        <v>0</v>
      </c>
      <c r="AC16" s="66">
        <f t="shared" si="1"/>
        <v>14</v>
      </c>
      <c r="AD16" s="72">
        <f t="shared" si="2"/>
        <v>2</v>
      </c>
      <c r="AE16" s="73">
        <f t="shared" si="3"/>
        <v>14</v>
      </c>
      <c r="AF16" s="6" t="s">
        <v>295</v>
      </c>
      <c r="AG16" s="7" t="s">
        <v>302</v>
      </c>
    </row>
    <row r="17" spans="1:33" x14ac:dyDescent="0.2">
      <c r="A17" s="453" t="s">
        <v>75</v>
      </c>
      <c r="B17" s="44" t="s">
        <v>1</v>
      </c>
      <c r="C17" s="45" t="s">
        <v>76</v>
      </c>
      <c r="D17" s="61"/>
      <c r="E17" s="62">
        <v>12</v>
      </c>
      <c r="F17" s="74">
        <v>2</v>
      </c>
      <c r="G17" s="77" t="s">
        <v>166</v>
      </c>
      <c r="H17" s="70"/>
      <c r="I17" s="66"/>
      <c r="J17" s="67"/>
      <c r="K17" s="68"/>
      <c r="L17" s="66"/>
      <c r="M17" s="66"/>
      <c r="N17" s="67"/>
      <c r="O17" s="69"/>
      <c r="P17" s="70"/>
      <c r="Q17" s="66"/>
      <c r="R17" s="67"/>
      <c r="S17" s="68"/>
      <c r="T17" s="66"/>
      <c r="U17" s="66"/>
      <c r="V17" s="67"/>
      <c r="W17" s="71"/>
      <c r="X17" s="65"/>
      <c r="Y17" s="66"/>
      <c r="Z17" s="67"/>
      <c r="AA17" s="68"/>
      <c r="AB17" s="66">
        <f t="shared" si="0"/>
        <v>0</v>
      </c>
      <c r="AC17" s="66">
        <f t="shared" si="1"/>
        <v>12</v>
      </c>
      <c r="AD17" s="72">
        <f t="shared" si="2"/>
        <v>2</v>
      </c>
      <c r="AE17" s="73">
        <f t="shared" si="3"/>
        <v>12</v>
      </c>
      <c r="AF17" s="6" t="s">
        <v>298</v>
      </c>
      <c r="AG17" s="7" t="s">
        <v>299</v>
      </c>
    </row>
    <row r="18" spans="1:33" x14ac:dyDescent="0.2">
      <c r="A18" s="453" t="s">
        <v>168</v>
      </c>
      <c r="B18" s="44" t="s">
        <v>1</v>
      </c>
      <c r="C18" s="45" t="s">
        <v>169</v>
      </c>
      <c r="D18" s="66">
        <v>8</v>
      </c>
      <c r="E18" s="66">
        <v>4</v>
      </c>
      <c r="F18" s="67">
        <v>2</v>
      </c>
      <c r="G18" s="71" t="s">
        <v>165</v>
      </c>
      <c r="H18" s="65"/>
      <c r="I18" s="66"/>
      <c r="J18" s="67"/>
      <c r="K18" s="68"/>
      <c r="L18" s="66"/>
      <c r="M18" s="66"/>
      <c r="N18" s="67"/>
      <c r="O18" s="69"/>
      <c r="P18" s="70"/>
      <c r="Q18" s="66"/>
      <c r="R18" s="67"/>
      <c r="S18" s="68"/>
      <c r="T18" s="66"/>
      <c r="U18" s="66"/>
      <c r="V18" s="67"/>
      <c r="W18" s="71"/>
      <c r="X18" s="65"/>
      <c r="Y18" s="66"/>
      <c r="Z18" s="67"/>
      <c r="AA18" s="68"/>
      <c r="AB18" s="66">
        <f t="shared" si="0"/>
        <v>8</v>
      </c>
      <c r="AC18" s="66">
        <f t="shared" si="1"/>
        <v>4</v>
      </c>
      <c r="AD18" s="72">
        <f t="shared" si="2"/>
        <v>2</v>
      </c>
      <c r="AE18" s="73">
        <f t="shared" si="3"/>
        <v>12</v>
      </c>
      <c r="AF18" s="6" t="s">
        <v>438</v>
      </c>
      <c r="AG18" s="7" t="s">
        <v>296</v>
      </c>
    </row>
    <row r="19" spans="1:33" x14ac:dyDescent="0.2">
      <c r="A19" s="604" t="s">
        <v>69</v>
      </c>
      <c r="B19" s="48" t="s">
        <v>1</v>
      </c>
      <c r="C19" s="49" t="s">
        <v>70</v>
      </c>
      <c r="D19" s="66"/>
      <c r="E19" s="66">
        <v>12</v>
      </c>
      <c r="F19" s="67">
        <v>3</v>
      </c>
      <c r="G19" s="69" t="s">
        <v>166</v>
      </c>
      <c r="H19" s="70"/>
      <c r="I19" s="66"/>
      <c r="J19" s="67"/>
      <c r="K19" s="68"/>
      <c r="L19" s="66"/>
      <c r="M19" s="66"/>
      <c r="N19" s="67"/>
      <c r="O19" s="69"/>
      <c r="P19" s="70"/>
      <c r="Q19" s="66"/>
      <c r="R19" s="67"/>
      <c r="S19" s="68"/>
      <c r="T19" s="66"/>
      <c r="U19" s="66"/>
      <c r="V19" s="67"/>
      <c r="W19" s="71"/>
      <c r="X19" s="65"/>
      <c r="Y19" s="66"/>
      <c r="Z19" s="67"/>
      <c r="AA19" s="68"/>
      <c r="AB19" s="66">
        <f t="shared" si="0"/>
        <v>0</v>
      </c>
      <c r="AC19" s="66">
        <f t="shared" si="1"/>
        <v>12</v>
      </c>
      <c r="AD19" s="72">
        <f t="shared" si="2"/>
        <v>3</v>
      </c>
      <c r="AE19" s="73">
        <f t="shared" si="3"/>
        <v>12</v>
      </c>
      <c r="AF19" s="6" t="s">
        <v>435</v>
      </c>
      <c r="AG19" s="7" t="s">
        <v>374</v>
      </c>
    </row>
    <row r="20" spans="1:33" x14ac:dyDescent="0.2">
      <c r="A20" s="453" t="s">
        <v>170</v>
      </c>
      <c r="B20" s="44" t="s">
        <v>1</v>
      </c>
      <c r="C20" s="50" t="s">
        <v>171</v>
      </c>
      <c r="D20" s="66">
        <v>4</v>
      </c>
      <c r="E20" s="66"/>
      <c r="F20" s="78">
        <v>2</v>
      </c>
      <c r="G20" s="79" t="s">
        <v>154</v>
      </c>
      <c r="H20" s="65"/>
      <c r="I20" s="66"/>
      <c r="J20" s="67"/>
      <c r="K20" s="68"/>
      <c r="L20" s="66"/>
      <c r="M20" s="66"/>
      <c r="N20" s="67"/>
      <c r="O20" s="69"/>
      <c r="P20" s="70"/>
      <c r="Q20" s="66"/>
      <c r="R20" s="67"/>
      <c r="S20" s="68"/>
      <c r="T20" s="66"/>
      <c r="U20" s="66"/>
      <c r="V20" s="67"/>
      <c r="W20" s="71"/>
      <c r="X20" s="65"/>
      <c r="Y20" s="66"/>
      <c r="Z20" s="67"/>
      <c r="AA20" s="68"/>
      <c r="AB20" s="66">
        <f t="shared" si="0"/>
        <v>4</v>
      </c>
      <c r="AC20" s="66">
        <f t="shared" si="1"/>
        <v>0</v>
      </c>
      <c r="AD20" s="72">
        <f t="shared" si="2"/>
        <v>2</v>
      </c>
      <c r="AE20" s="73">
        <f t="shared" si="3"/>
        <v>4</v>
      </c>
      <c r="AF20" s="6" t="s">
        <v>303</v>
      </c>
      <c r="AG20" s="7" t="s">
        <v>304</v>
      </c>
    </row>
    <row r="21" spans="1:33" ht="15.75" customHeight="1" x14ac:dyDescent="0.2">
      <c r="A21" s="786" t="s">
        <v>679</v>
      </c>
      <c r="B21" s="44" t="s">
        <v>1</v>
      </c>
      <c r="C21" s="689" t="s">
        <v>658</v>
      </c>
      <c r="D21" s="80"/>
      <c r="E21" s="80"/>
      <c r="F21" s="81"/>
      <c r="G21" s="82"/>
      <c r="H21" s="698"/>
      <c r="I21" s="428">
        <v>8</v>
      </c>
      <c r="J21" s="699">
        <v>2</v>
      </c>
      <c r="K21" s="430" t="s">
        <v>165</v>
      </c>
      <c r="L21" s="428"/>
      <c r="M21" s="428"/>
      <c r="N21" s="699"/>
      <c r="O21" s="700"/>
      <c r="P21" s="701"/>
      <c r="Q21" s="428"/>
      <c r="R21" s="699"/>
      <c r="S21" s="430"/>
      <c r="T21" s="115"/>
      <c r="U21" s="115"/>
      <c r="V21" s="116"/>
      <c r="W21" s="426"/>
      <c r="X21" s="696"/>
      <c r="Y21" s="115"/>
      <c r="Z21" s="116"/>
      <c r="AA21" s="697"/>
      <c r="AB21" s="66">
        <f t="shared" si="0"/>
        <v>0</v>
      </c>
      <c r="AC21" s="66">
        <f t="shared" si="1"/>
        <v>8</v>
      </c>
      <c r="AD21" s="72">
        <f t="shared" si="2"/>
        <v>2</v>
      </c>
      <c r="AE21" s="73">
        <f t="shared" si="3"/>
        <v>8</v>
      </c>
      <c r="AF21" s="690" t="s">
        <v>659</v>
      </c>
      <c r="AG21" s="691" t="s">
        <v>660</v>
      </c>
    </row>
    <row r="22" spans="1:33" ht="15.75" customHeight="1" x14ac:dyDescent="0.2">
      <c r="A22" s="786" t="s">
        <v>678</v>
      </c>
      <c r="B22" s="51" t="s">
        <v>1</v>
      </c>
      <c r="C22" s="692" t="s">
        <v>661</v>
      </c>
      <c r="D22" s="80"/>
      <c r="E22" s="80"/>
      <c r="F22" s="84"/>
      <c r="G22" s="82"/>
      <c r="H22" s="702"/>
      <c r="I22" s="428"/>
      <c r="J22" s="429"/>
      <c r="K22" s="430"/>
      <c r="L22" s="428"/>
      <c r="M22" s="428"/>
      <c r="N22" s="429"/>
      <c r="O22" s="700"/>
      <c r="P22" s="701"/>
      <c r="Q22" s="428">
        <v>8</v>
      </c>
      <c r="R22" s="429">
        <v>2</v>
      </c>
      <c r="S22" s="430" t="s">
        <v>165</v>
      </c>
      <c r="T22" s="115"/>
      <c r="U22" s="115"/>
      <c r="V22" s="116"/>
      <c r="W22" s="426"/>
      <c r="X22" s="696"/>
      <c r="Y22" s="115"/>
      <c r="Z22" s="116"/>
      <c r="AA22" s="697"/>
      <c r="AB22" s="66">
        <f t="shared" si="0"/>
        <v>0</v>
      </c>
      <c r="AC22" s="66">
        <f t="shared" si="1"/>
        <v>8</v>
      </c>
      <c r="AD22" s="72">
        <f t="shared" si="2"/>
        <v>2</v>
      </c>
      <c r="AE22" s="73">
        <f t="shared" si="3"/>
        <v>8</v>
      </c>
      <c r="AF22" s="690" t="s">
        <v>659</v>
      </c>
      <c r="AG22" s="691" t="s">
        <v>660</v>
      </c>
    </row>
    <row r="23" spans="1:33" ht="15.75" customHeight="1" x14ac:dyDescent="0.2">
      <c r="A23" s="786" t="s">
        <v>680</v>
      </c>
      <c r="B23" s="44" t="s">
        <v>1</v>
      </c>
      <c r="C23" s="692" t="s">
        <v>662</v>
      </c>
      <c r="D23" s="80"/>
      <c r="E23" s="80"/>
      <c r="F23" s="84"/>
      <c r="G23" s="82"/>
      <c r="H23" s="703"/>
      <c r="I23" s="701"/>
      <c r="J23" s="429"/>
      <c r="K23" s="430"/>
      <c r="L23" s="428"/>
      <c r="M23" s="428"/>
      <c r="N23" s="429"/>
      <c r="O23" s="700"/>
      <c r="P23" s="701"/>
      <c r="Q23" s="428"/>
      <c r="R23" s="429"/>
      <c r="S23" s="430"/>
      <c r="T23" s="115"/>
      <c r="U23" s="115">
        <v>16</v>
      </c>
      <c r="V23" s="116">
        <v>5</v>
      </c>
      <c r="W23" s="426" t="s">
        <v>165</v>
      </c>
      <c r="X23" s="696"/>
      <c r="Y23" s="115"/>
      <c r="Z23" s="116"/>
      <c r="AA23" s="697"/>
      <c r="AB23" s="66">
        <f t="shared" si="0"/>
        <v>0</v>
      </c>
      <c r="AC23" s="66">
        <f t="shared" si="1"/>
        <v>16</v>
      </c>
      <c r="AD23" s="72">
        <f t="shared" si="2"/>
        <v>5</v>
      </c>
      <c r="AE23" s="73">
        <f t="shared" si="3"/>
        <v>16</v>
      </c>
      <c r="AF23" s="690" t="s">
        <v>663</v>
      </c>
      <c r="AG23" s="693" t="s">
        <v>664</v>
      </c>
    </row>
    <row r="24" spans="1:33" ht="15.75" customHeight="1" x14ac:dyDescent="0.2">
      <c r="A24" s="605" t="s">
        <v>447</v>
      </c>
      <c r="B24" s="44" t="s">
        <v>1</v>
      </c>
      <c r="C24" s="694" t="s">
        <v>619</v>
      </c>
      <c r="D24" s="83"/>
      <c r="E24" s="80"/>
      <c r="F24" s="84"/>
      <c r="G24" s="82"/>
      <c r="H24" s="427"/>
      <c r="I24" s="428"/>
      <c r="J24" s="429"/>
      <c r="K24" s="430"/>
      <c r="L24" s="428"/>
      <c r="M24" s="428"/>
      <c r="N24" s="429"/>
      <c r="O24" s="700"/>
      <c r="P24" s="701"/>
      <c r="Q24" s="428"/>
      <c r="R24" s="429"/>
      <c r="S24" s="430"/>
      <c r="T24" s="115"/>
      <c r="U24" s="115"/>
      <c r="V24" s="116"/>
      <c r="W24" s="117"/>
      <c r="X24" s="482">
        <v>6</v>
      </c>
      <c r="Y24" s="115">
        <v>2</v>
      </c>
      <c r="Z24" s="116">
        <v>2</v>
      </c>
      <c r="AA24" s="697" t="s">
        <v>166</v>
      </c>
      <c r="AB24" s="66">
        <f t="shared" si="0"/>
        <v>6</v>
      </c>
      <c r="AC24" s="66">
        <f t="shared" si="1"/>
        <v>2</v>
      </c>
      <c r="AD24" s="72">
        <f t="shared" si="2"/>
        <v>2</v>
      </c>
      <c r="AE24" s="73">
        <f t="shared" si="3"/>
        <v>8</v>
      </c>
      <c r="AF24" s="419" t="s">
        <v>307</v>
      </c>
      <c r="AG24" s="695" t="s">
        <v>308</v>
      </c>
    </row>
    <row r="25" spans="1:33" x14ac:dyDescent="0.2">
      <c r="A25" s="606" t="s">
        <v>365</v>
      </c>
      <c r="B25" s="51" t="s">
        <v>1</v>
      </c>
      <c r="C25" s="52" t="s">
        <v>172</v>
      </c>
      <c r="D25" s="85"/>
      <c r="E25" s="85"/>
      <c r="F25" s="86"/>
      <c r="G25" s="87"/>
      <c r="H25" s="85">
        <v>4</v>
      </c>
      <c r="I25" s="85">
        <v>4</v>
      </c>
      <c r="J25" s="86">
        <v>2</v>
      </c>
      <c r="K25" s="87" t="s">
        <v>1</v>
      </c>
      <c r="L25" s="85"/>
      <c r="M25" s="85"/>
      <c r="N25" s="86"/>
      <c r="O25" s="88"/>
      <c r="P25" s="89"/>
      <c r="Q25" s="85"/>
      <c r="R25" s="86"/>
      <c r="S25" s="87"/>
      <c r="T25" s="85"/>
      <c r="U25" s="85"/>
      <c r="V25" s="86"/>
      <c r="W25" s="87"/>
      <c r="X25" s="85"/>
      <c r="Y25" s="85"/>
      <c r="Z25" s="86"/>
      <c r="AA25" s="87"/>
      <c r="AB25" s="66">
        <f t="shared" si="0"/>
        <v>4</v>
      </c>
      <c r="AC25" s="66">
        <f t="shared" si="1"/>
        <v>4</v>
      </c>
      <c r="AD25" s="72">
        <f t="shared" si="2"/>
        <v>2</v>
      </c>
      <c r="AE25" s="73">
        <f t="shared" si="3"/>
        <v>8</v>
      </c>
      <c r="AF25" s="6" t="s">
        <v>438</v>
      </c>
      <c r="AG25" s="7" t="s">
        <v>309</v>
      </c>
    </row>
    <row r="26" spans="1:33" x14ac:dyDescent="0.2">
      <c r="A26" s="606" t="s">
        <v>378</v>
      </c>
      <c r="B26" s="44" t="s">
        <v>1</v>
      </c>
      <c r="C26" s="52" t="s">
        <v>173</v>
      </c>
      <c r="D26" s="85"/>
      <c r="E26" s="85"/>
      <c r="F26" s="86"/>
      <c r="G26" s="87"/>
      <c r="H26" s="85">
        <v>4</v>
      </c>
      <c r="I26" s="85"/>
      <c r="J26" s="86">
        <v>1</v>
      </c>
      <c r="K26" s="90" t="s">
        <v>1</v>
      </c>
      <c r="L26" s="91"/>
      <c r="M26" s="92"/>
      <c r="N26" s="93"/>
      <c r="O26" s="94"/>
      <c r="P26" s="85"/>
      <c r="Q26" s="85"/>
      <c r="R26" s="86"/>
      <c r="S26" s="87"/>
      <c r="T26" s="85"/>
      <c r="U26" s="85"/>
      <c r="V26" s="86"/>
      <c r="W26" s="87"/>
      <c r="X26" s="85"/>
      <c r="Y26" s="85"/>
      <c r="Z26" s="86"/>
      <c r="AA26" s="87"/>
      <c r="AB26" s="66">
        <f t="shared" si="0"/>
        <v>4</v>
      </c>
      <c r="AC26" s="66">
        <f t="shared" si="1"/>
        <v>0</v>
      </c>
      <c r="AD26" s="72">
        <f t="shared" si="2"/>
        <v>1</v>
      </c>
      <c r="AE26" s="95">
        <f t="shared" si="3"/>
        <v>4</v>
      </c>
      <c r="AF26" s="10" t="s">
        <v>380</v>
      </c>
      <c r="AG26" s="10" t="s">
        <v>379</v>
      </c>
    </row>
    <row r="27" spans="1:33" x14ac:dyDescent="0.2">
      <c r="A27" s="606" t="s">
        <v>381</v>
      </c>
      <c r="B27" s="44" t="s">
        <v>1</v>
      </c>
      <c r="C27" s="52" t="s">
        <v>174</v>
      </c>
      <c r="D27" s="85"/>
      <c r="E27" s="85"/>
      <c r="F27" s="86"/>
      <c r="G27" s="87"/>
      <c r="H27" s="85"/>
      <c r="I27" s="85"/>
      <c r="J27" s="86"/>
      <c r="K27" s="87"/>
      <c r="L27" s="85"/>
      <c r="M27" s="85"/>
      <c r="N27" s="86"/>
      <c r="O27" s="90"/>
      <c r="P27" s="96"/>
      <c r="Q27" s="85"/>
      <c r="R27" s="86"/>
      <c r="S27" s="87"/>
      <c r="T27" s="85">
        <v>4</v>
      </c>
      <c r="U27" s="85"/>
      <c r="V27" s="86">
        <v>1</v>
      </c>
      <c r="W27" s="90" t="s">
        <v>154</v>
      </c>
      <c r="X27" s="85"/>
      <c r="Y27" s="85"/>
      <c r="Z27" s="86"/>
      <c r="AA27" s="87"/>
      <c r="AB27" s="66">
        <f t="shared" si="0"/>
        <v>4</v>
      </c>
      <c r="AC27" s="66">
        <f t="shared" si="1"/>
        <v>0</v>
      </c>
      <c r="AD27" s="72">
        <f t="shared" si="2"/>
        <v>1</v>
      </c>
      <c r="AE27" s="95">
        <f t="shared" si="3"/>
        <v>4</v>
      </c>
      <c r="AF27" s="10" t="s">
        <v>333</v>
      </c>
      <c r="AG27" s="10" t="s">
        <v>334</v>
      </c>
    </row>
    <row r="28" spans="1:33" x14ac:dyDescent="0.2">
      <c r="A28" s="606" t="s">
        <v>382</v>
      </c>
      <c r="B28" s="51" t="s">
        <v>1</v>
      </c>
      <c r="C28" s="52" t="s">
        <v>175</v>
      </c>
      <c r="D28" s="85"/>
      <c r="E28" s="85"/>
      <c r="F28" s="86"/>
      <c r="G28" s="87"/>
      <c r="H28" s="85">
        <v>8</v>
      </c>
      <c r="I28" s="85"/>
      <c r="J28" s="86">
        <v>2</v>
      </c>
      <c r="K28" s="87" t="s">
        <v>1</v>
      </c>
      <c r="L28" s="85"/>
      <c r="M28" s="85"/>
      <c r="N28" s="86"/>
      <c r="O28" s="94"/>
      <c r="P28" s="85"/>
      <c r="Q28" s="85"/>
      <c r="R28" s="86"/>
      <c r="S28" s="87"/>
      <c r="T28" s="85"/>
      <c r="U28" s="85"/>
      <c r="V28" s="86"/>
      <c r="W28" s="87"/>
      <c r="X28" s="85"/>
      <c r="Y28" s="85"/>
      <c r="Z28" s="86"/>
      <c r="AA28" s="87"/>
      <c r="AB28" s="66">
        <f t="shared" si="0"/>
        <v>8</v>
      </c>
      <c r="AC28" s="66">
        <f t="shared" si="1"/>
        <v>0</v>
      </c>
      <c r="AD28" s="72">
        <f t="shared" si="2"/>
        <v>2</v>
      </c>
      <c r="AE28" s="95">
        <f t="shared" si="3"/>
        <v>8</v>
      </c>
      <c r="AF28" s="6" t="s">
        <v>303</v>
      </c>
      <c r="AG28" s="10" t="s">
        <v>304</v>
      </c>
    </row>
    <row r="29" spans="1:33" x14ac:dyDescent="0.2">
      <c r="A29" s="606" t="s">
        <v>367</v>
      </c>
      <c r="B29" s="44" t="s">
        <v>1</v>
      </c>
      <c r="C29" s="52" t="s">
        <v>176</v>
      </c>
      <c r="D29" s="85"/>
      <c r="E29" s="85"/>
      <c r="F29" s="86"/>
      <c r="G29" s="87"/>
      <c r="H29" s="85"/>
      <c r="I29" s="85"/>
      <c r="J29" s="86"/>
      <c r="K29" s="87"/>
      <c r="L29" s="97">
        <v>8</v>
      </c>
      <c r="M29" s="97"/>
      <c r="N29" s="98">
        <v>2</v>
      </c>
      <c r="O29" s="87" t="s">
        <v>1</v>
      </c>
      <c r="P29" s="85"/>
      <c r="Q29" s="85"/>
      <c r="R29" s="86"/>
      <c r="S29" s="87"/>
      <c r="T29" s="85"/>
      <c r="U29" s="85"/>
      <c r="V29" s="86"/>
      <c r="W29" s="87"/>
      <c r="X29" s="85"/>
      <c r="Y29" s="85"/>
      <c r="Z29" s="86"/>
      <c r="AA29" s="87"/>
      <c r="AB29" s="66">
        <f t="shared" si="0"/>
        <v>8</v>
      </c>
      <c r="AC29" s="66">
        <f t="shared" si="1"/>
        <v>0</v>
      </c>
      <c r="AD29" s="72">
        <f t="shared" si="2"/>
        <v>2</v>
      </c>
      <c r="AE29" s="95">
        <f t="shared" si="3"/>
        <v>8</v>
      </c>
      <c r="AF29" s="10" t="s">
        <v>364</v>
      </c>
      <c r="AG29" s="10" t="s">
        <v>366</v>
      </c>
    </row>
    <row r="30" spans="1:33" x14ac:dyDescent="0.2">
      <c r="A30" s="606" t="s">
        <v>368</v>
      </c>
      <c r="B30" s="44" t="s">
        <v>1</v>
      </c>
      <c r="C30" s="52" t="s">
        <v>177</v>
      </c>
      <c r="D30" s="85"/>
      <c r="E30" s="85"/>
      <c r="F30" s="86"/>
      <c r="G30" s="87"/>
      <c r="H30" s="85"/>
      <c r="I30" s="85"/>
      <c r="J30" s="86"/>
      <c r="K30" s="87"/>
      <c r="L30" s="85">
        <v>8</v>
      </c>
      <c r="M30" s="85"/>
      <c r="N30" s="86">
        <v>2</v>
      </c>
      <c r="O30" s="87" t="s">
        <v>1</v>
      </c>
      <c r="P30" s="85"/>
      <c r="Q30" s="85"/>
      <c r="R30" s="86"/>
      <c r="S30" s="87"/>
      <c r="T30" s="85"/>
      <c r="U30" s="85"/>
      <c r="V30" s="86"/>
      <c r="W30" s="87"/>
      <c r="X30" s="85"/>
      <c r="Y30" s="85"/>
      <c r="Z30" s="86"/>
      <c r="AA30" s="87"/>
      <c r="AB30" s="66">
        <f t="shared" si="0"/>
        <v>8</v>
      </c>
      <c r="AC30" s="66">
        <f t="shared" si="1"/>
        <v>0</v>
      </c>
      <c r="AD30" s="72">
        <f t="shared" si="2"/>
        <v>2</v>
      </c>
      <c r="AE30" s="73">
        <f t="shared" si="3"/>
        <v>8</v>
      </c>
      <c r="AF30" s="6" t="s">
        <v>438</v>
      </c>
      <c r="AG30" s="7" t="s">
        <v>440</v>
      </c>
    </row>
    <row r="31" spans="1:33" x14ac:dyDescent="0.2">
      <c r="A31" s="602" t="s">
        <v>32</v>
      </c>
      <c r="B31" s="53" t="s">
        <v>1</v>
      </c>
      <c r="C31" s="47" t="s">
        <v>33</v>
      </c>
      <c r="D31" s="99"/>
      <c r="E31" s="99"/>
      <c r="F31" s="100"/>
      <c r="G31" s="101"/>
      <c r="H31" s="102">
        <v>16</v>
      </c>
      <c r="I31" s="99"/>
      <c r="J31" s="100">
        <v>3</v>
      </c>
      <c r="K31" s="103" t="s">
        <v>432</v>
      </c>
      <c r="L31" s="99"/>
      <c r="M31" s="99"/>
      <c r="N31" s="100"/>
      <c r="O31" s="104"/>
      <c r="P31" s="102"/>
      <c r="Q31" s="99"/>
      <c r="R31" s="100"/>
      <c r="S31" s="105"/>
      <c r="T31" s="99"/>
      <c r="U31" s="99"/>
      <c r="V31" s="106"/>
      <c r="W31" s="107"/>
      <c r="X31" s="99"/>
      <c r="Y31" s="99"/>
      <c r="Z31" s="100"/>
      <c r="AA31" s="108"/>
      <c r="AB31" s="109">
        <f t="shared" si="0"/>
        <v>16</v>
      </c>
      <c r="AC31" s="99">
        <f t="shared" si="1"/>
        <v>0</v>
      </c>
      <c r="AD31" s="110">
        <f t="shared" si="2"/>
        <v>3</v>
      </c>
      <c r="AE31" s="111">
        <f t="shared" si="3"/>
        <v>16</v>
      </c>
      <c r="AF31" s="6" t="s">
        <v>310</v>
      </c>
      <c r="AG31" s="7" t="s">
        <v>311</v>
      </c>
    </row>
    <row r="32" spans="1:33" x14ac:dyDescent="0.2">
      <c r="A32" s="602" t="s">
        <v>30</v>
      </c>
      <c r="B32" s="53" t="s">
        <v>1</v>
      </c>
      <c r="C32" s="47" t="s">
        <v>31</v>
      </c>
      <c r="D32" s="99"/>
      <c r="E32" s="99"/>
      <c r="F32" s="100"/>
      <c r="G32" s="101"/>
      <c r="H32" s="102"/>
      <c r="I32" s="99"/>
      <c r="J32" s="100"/>
      <c r="K32" s="105"/>
      <c r="L32" s="99">
        <v>14</v>
      </c>
      <c r="M32" s="99"/>
      <c r="N32" s="100">
        <v>3</v>
      </c>
      <c r="O32" s="103" t="s">
        <v>432</v>
      </c>
      <c r="P32" s="102"/>
      <c r="Q32" s="99"/>
      <c r="R32" s="100"/>
      <c r="S32" s="105"/>
      <c r="T32" s="99"/>
      <c r="U32" s="99"/>
      <c r="V32" s="106"/>
      <c r="W32" s="107"/>
      <c r="X32" s="99"/>
      <c r="Y32" s="99"/>
      <c r="Z32" s="100"/>
      <c r="AA32" s="108"/>
      <c r="AB32" s="109">
        <f t="shared" si="0"/>
        <v>14</v>
      </c>
      <c r="AC32" s="99">
        <f t="shared" si="1"/>
        <v>0</v>
      </c>
      <c r="AD32" s="110">
        <f t="shared" si="2"/>
        <v>3</v>
      </c>
      <c r="AE32" s="111">
        <f t="shared" si="3"/>
        <v>14</v>
      </c>
      <c r="AF32" s="6" t="s">
        <v>310</v>
      </c>
      <c r="AG32" s="7" t="s">
        <v>311</v>
      </c>
    </row>
    <row r="33" spans="1:33" x14ac:dyDescent="0.2">
      <c r="A33" s="602" t="s">
        <v>34</v>
      </c>
      <c r="B33" s="53" t="s">
        <v>1</v>
      </c>
      <c r="C33" s="47" t="s">
        <v>35</v>
      </c>
      <c r="D33" s="99"/>
      <c r="E33" s="99"/>
      <c r="F33" s="100"/>
      <c r="G33" s="101"/>
      <c r="H33" s="102"/>
      <c r="I33" s="99"/>
      <c r="J33" s="100"/>
      <c r="K33" s="105"/>
      <c r="L33" s="99"/>
      <c r="M33" s="99"/>
      <c r="N33" s="100"/>
      <c r="O33" s="104"/>
      <c r="P33" s="102">
        <v>16</v>
      </c>
      <c r="Q33" s="99"/>
      <c r="R33" s="100">
        <v>3</v>
      </c>
      <c r="S33" s="103" t="s">
        <v>432</v>
      </c>
      <c r="T33" s="99"/>
      <c r="U33" s="99"/>
      <c r="V33" s="106"/>
      <c r="W33" s="107"/>
      <c r="X33" s="99"/>
      <c r="Y33" s="99"/>
      <c r="Z33" s="100"/>
      <c r="AA33" s="108"/>
      <c r="AB33" s="109">
        <f t="shared" si="0"/>
        <v>16</v>
      </c>
      <c r="AC33" s="99">
        <f t="shared" si="1"/>
        <v>0</v>
      </c>
      <c r="AD33" s="110">
        <f t="shared" si="2"/>
        <v>3</v>
      </c>
      <c r="AE33" s="111">
        <f t="shared" si="3"/>
        <v>16</v>
      </c>
      <c r="AF33" s="6" t="s">
        <v>310</v>
      </c>
      <c r="AG33" s="7" t="s">
        <v>311</v>
      </c>
    </row>
    <row r="34" spans="1:33" x14ac:dyDescent="0.2">
      <c r="A34" s="602" t="s">
        <v>36</v>
      </c>
      <c r="B34" s="53" t="s">
        <v>1</v>
      </c>
      <c r="C34" s="47" t="s">
        <v>37</v>
      </c>
      <c r="D34" s="99"/>
      <c r="E34" s="99"/>
      <c r="F34" s="100"/>
      <c r="G34" s="101"/>
      <c r="H34" s="102"/>
      <c r="I34" s="99"/>
      <c r="J34" s="100"/>
      <c r="K34" s="105"/>
      <c r="L34" s="99"/>
      <c r="M34" s="99"/>
      <c r="N34" s="100"/>
      <c r="O34" s="104"/>
      <c r="P34" s="102"/>
      <c r="Q34" s="99"/>
      <c r="R34" s="100"/>
      <c r="S34" s="105"/>
      <c r="T34" s="99">
        <v>16</v>
      </c>
      <c r="U34" s="99"/>
      <c r="V34" s="106">
        <v>3</v>
      </c>
      <c r="W34" s="103" t="s">
        <v>432</v>
      </c>
      <c r="X34" s="99"/>
      <c r="Y34" s="99"/>
      <c r="Z34" s="100"/>
      <c r="AA34" s="108"/>
      <c r="AB34" s="109">
        <f t="shared" si="0"/>
        <v>16</v>
      </c>
      <c r="AC34" s="99">
        <f t="shared" si="1"/>
        <v>0</v>
      </c>
      <c r="AD34" s="110">
        <f t="shared" si="2"/>
        <v>3</v>
      </c>
      <c r="AE34" s="111">
        <f t="shared" si="3"/>
        <v>16</v>
      </c>
      <c r="AF34" s="6" t="s">
        <v>310</v>
      </c>
      <c r="AG34" s="7" t="s">
        <v>311</v>
      </c>
    </row>
    <row r="35" spans="1:33" x14ac:dyDescent="0.2">
      <c r="A35" s="755" t="s">
        <v>38</v>
      </c>
      <c r="B35" s="53" t="s">
        <v>1</v>
      </c>
      <c r="C35" s="754" t="s">
        <v>39</v>
      </c>
      <c r="D35" s="99"/>
      <c r="E35" s="99"/>
      <c r="F35" s="100"/>
      <c r="G35" s="101"/>
      <c r="H35" s="102"/>
      <c r="I35" s="99"/>
      <c r="J35" s="100"/>
      <c r="K35" s="105"/>
      <c r="L35" s="99"/>
      <c r="M35" s="99"/>
      <c r="N35" s="100"/>
      <c r="O35" s="104"/>
      <c r="P35" s="102"/>
      <c r="Q35" s="99"/>
      <c r="R35" s="100"/>
      <c r="S35" s="105"/>
      <c r="T35" s="99"/>
      <c r="U35" s="99"/>
      <c r="V35" s="106"/>
      <c r="W35" s="107"/>
      <c r="X35" s="99"/>
      <c r="Y35" s="753">
        <v>10</v>
      </c>
      <c r="Z35" s="100">
        <v>1</v>
      </c>
      <c r="AA35" s="108" t="s">
        <v>178</v>
      </c>
      <c r="AB35" s="109">
        <f t="shared" si="0"/>
        <v>0</v>
      </c>
      <c r="AC35" s="99">
        <f t="shared" si="1"/>
        <v>10</v>
      </c>
      <c r="AD35" s="110">
        <f t="shared" si="2"/>
        <v>1</v>
      </c>
      <c r="AE35" s="111">
        <f t="shared" si="3"/>
        <v>10</v>
      </c>
      <c r="AF35" s="6" t="s">
        <v>310</v>
      </c>
      <c r="AG35" s="7" t="s">
        <v>312</v>
      </c>
    </row>
    <row r="36" spans="1:33" x14ac:dyDescent="0.2">
      <c r="A36" s="453" t="s">
        <v>42</v>
      </c>
      <c r="B36" s="51" t="s">
        <v>1</v>
      </c>
      <c r="C36" s="45" t="s">
        <v>43</v>
      </c>
      <c r="D36" s="66"/>
      <c r="E36" s="66"/>
      <c r="F36" s="67"/>
      <c r="G36" s="112"/>
      <c r="H36" s="70"/>
      <c r="I36" s="66"/>
      <c r="J36" s="67"/>
      <c r="K36" s="68"/>
      <c r="L36" s="66">
        <v>16</v>
      </c>
      <c r="M36" s="66"/>
      <c r="N36" s="67">
        <v>3</v>
      </c>
      <c r="O36" s="69" t="s">
        <v>179</v>
      </c>
      <c r="P36" s="70"/>
      <c r="Q36" s="66"/>
      <c r="R36" s="67"/>
      <c r="S36" s="68"/>
      <c r="T36" s="66"/>
      <c r="U36" s="66"/>
      <c r="V36" s="113"/>
      <c r="W36" s="114"/>
      <c r="X36" s="66"/>
      <c r="Y36" s="66"/>
      <c r="Z36" s="67"/>
      <c r="AA36" s="68"/>
      <c r="AB36" s="66">
        <f t="shared" si="0"/>
        <v>16</v>
      </c>
      <c r="AC36" s="66">
        <f t="shared" si="1"/>
        <v>0</v>
      </c>
      <c r="AD36" s="72">
        <f t="shared" si="2"/>
        <v>3</v>
      </c>
      <c r="AE36" s="73">
        <f t="shared" si="3"/>
        <v>16</v>
      </c>
      <c r="AF36" s="6" t="s">
        <v>313</v>
      </c>
      <c r="AG36" s="7" t="s">
        <v>314</v>
      </c>
    </row>
    <row r="37" spans="1:33" x14ac:dyDescent="0.2">
      <c r="A37" s="453" t="s">
        <v>40</v>
      </c>
      <c r="B37" s="51" t="s">
        <v>1</v>
      </c>
      <c r="C37" s="45" t="s">
        <v>41</v>
      </c>
      <c r="D37" s="66"/>
      <c r="E37" s="66"/>
      <c r="F37" s="67"/>
      <c r="G37" s="112"/>
      <c r="H37" s="70"/>
      <c r="I37" s="66"/>
      <c r="J37" s="67"/>
      <c r="K37" s="68"/>
      <c r="L37" s="66"/>
      <c r="M37" s="66"/>
      <c r="N37" s="67"/>
      <c r="O37" s="69"/>
      <c r="P37" s="70">
        <v>12</v>
      </c>
      <c r="Q37" s="66"/>
      <c r="R37" s="67">
        <v>3</v>
      </c>
      <c r="S37" s="68" t="s">
        <v>180</v>
      </c>
      <c r="T37" s="66"/>
      <c r="U37" s="66"/>
      <c r="V37" s="113"/>
      <c r="W37" s="114"/>
      <c r="X37" s="66"/>
      <c r="Y37" s="66"/>
      <c r="Z37" s="67"/>
      <c r="AA37" s="68"/>
      <c r="AB37" s="66">
        <f t="shared" si="0"/>
        <v>12</v>
      </c>
      <c r="AC37" s="66">
        <f t="shared" si="1"/>
        <v>0</v>
      </c>
      <c r="AD37" s="72">
        <f t="shared" si="2"/>
        <v>3</v>
      </c>
      <c r="AE37" s="73">
        <f t="shared" si="3"/>
        <v>12</v>
      </c>
      <c r="AF37" s="6" t="s">
        <v>313</v>
      </c>
      <c r="AG37" s="7" t="s">
        <v>314</v>
      </c>
    </row>
    <row r="38" spans="1:33" x14ac:dyDescent="0.2">
      <c r="A38" s="453" t="s">
        <v>46</v>
      </c>
      <c r="B38" s="51" t="s">
        <v>1</v>
      </c>
      <c r="C38" s="54" t="s">
        <v>47</v>
      </c>
      <c r="D38" s="66"/>
      <c r="E38" s="66"/>
      <c r="F38" s="67"/>
      <c r="G38" s="112"/>
      <c r="H38" s="70"/>
      <c r="I38" s="66"/>
      <c r="J38" s="67"/>
      <c r="K38" s="68"/>
      <c r="L38" s="66"/>
      <c r="M38" s="66"/>
      <c r="N38" s="67"/>
      <c r="O38" s="69"/>
      <c r="P38" s="70"/>
      <c r="Q38" s="66"/>
      <c r="R38" s="67"/>
      <c r="S38" s="68"/>
      <c r="T38" s="66">
        <v>12</v>
      </c>
      <c r="U38" s="66"/>
      <c r="V38" s="113">
        <v>2</v>
      </c>
      <c r="W38" s="114" t="s">
        <v>1</v>
      </c>
      <c r="X38" s="66"/>
      <c r="Y38" s="66"/>
      <c r="Z38" s="67"/>
      <c r="AA38" s="68"/>
      <c r="AB38" s="66">
        <f t="shared" si="0"/>
        <v>12</v>
      </c>
      <c r="AC38" s="66">
        <f t="shared" si="1"/>
        <v>0</v>
      </c>
      <c r="AD38" s="72">
        <f t="shared" si="2"/>
        <v>2</v>
      </c>
      <c r="AE38" s="73">
        <f t="shared" si="3"/>
        <v>12</v>
      </c>
      <c r="AF38" s="6" t="s">
        <v>315</v>
      </c>
      <c r="AG38" s="7" t="s">
        <v>316</v>
      </c>
    </row>
    <row r="39" spans="1:33" x14ac:dyDescent="0.2">
      <c r="A39" s="453" t="s">
        <v>44</v>
      </c>
      <c r="B39" s="51" t="s">
        <v>1</v>
      </c>
      <c r="C39" s="54" t="s">
        <v>45</v>
      </c>
      <c r="D39" s="66"/>
      <c r="E39" s="66"/>
      <c r="F39" s="67"/>
      <c r="G39" s="112"/>
      <c r="H39" s="70"/>
      <c r="I39" s="66"/>
      <c r="J39" s="67"/>
      <c r="K39" s="68"/>
      <c r="L39" s="66"/>
      <c r="M39" s="66"/>
      <c r="N39" s="67"/>
      <c r="O39" s="69"/>
      <c r="P39" s="70"/>
      <c r="Q39" s="66"/>
      <c r="R39" s="67"/>
      <c r="S39" s="68"/>
      <c r="T39" s="66"/>
      <c r="U39" s="66"/>
      <c r="V39" s="113"/>
      <c r="W39" s="114"/>
      <c r="X39" s="66">
        <v>12</v>
      </c>
      <c r="Y39" s="66"/>
      <c r="Z39" s="67">
        <v>2</v>
      </c>
      <c r="AA39" s="68" t="s">
        <v>1</v>
      </c>
      <c r="AB39" s="66">
        <f t="shared" si="0"/>
        <v>12</v>
      </c>
      <c r="AC39" s="66">
        <f t="shared" si="1"/>
        <v>0</v>
      </c>
      <c r="AD39" s="72">
        <f t="shared" si="2"/>
        <v>2</v>
      </c>
      <c r="AE39" s="73">
        <f t="shared" si="3"/>
        <v>12</v>
      </c>
      <c r="AF39" s="6" t="s">
        <v>315</v>
      </c>
      <c r="AG39" s="7" t="s">
        <v>316</v>
      </c>
    </row>
    <row r="40" spans="1:33" x14ac:dyDescent="0.2">
      <c r="A40" s="710" t="s">
        <v>181</v>
      </c>
      <c r="B40" s="51" t="s">
        <v>1</v>
      </c>
      <c r="C40" s="709" t="s">
        <v>49</v>
      </c>
      <c r="D40" s="66"/>
      <c r="E40" s="66"/>
      <c r="F40" s="67"/>
      <c r="G40" s="69"/>
      <c r="H40" s="70">
        <v>20</v>
      </c>
      <c r="I40" s="66"/>
      <c r="J40" s="67">
        <v>4</v>
      </c>
      <c r="K40" s="103" t="s">
        <v>432</v>
      </c>
      <c r="L40" s="66"/>
      <c r="M40" s="66"/>
      <c r="N40" s="67"/>
      <c r="O40" s="69"/>
      <c r="P40" s="70"/>
      <c r="Q40" s="66"/>
      <c r="R40" s="67"/>
      <c r="S40" s="68"/>
      <c r="T40" s="66"/>
      <c r="U40" s="66"/>
      <c r="V40" s="113"/>
      <c r="W40" s="114"/>
      <c r="X40" s="66"/>
      <c r="Y40" s="66"/>
      <c r="Z40" s="67"/>
      <c r="AA40" s="68"/>
      <c r="AB40" s="66">
        <f t="shared" si="0"/>
        <v>20</v>
      </c>
      <c r="AC40" s="66">
        <f t="shared" si="1"/>
        <v>0</v>
      </c>
      <c r="AD40" s="72">
        <f t="shared" si="2"/>
        <v>4</v>
      </c>
      <c r="AE40" s="73">
        <f t="shared" si="3"/>
        <v>20</v>
      </c>
      <c r="AF40" s="706" t="s">
        <v>648</v>
      </c>
      <c r="AG40" s="707" t="s">
        <v>665</v>
      </c>
    </row>
    <row r="41" spans="1:33" x14ac:dyDescent="0.2">
      <c r="A41" s="710" t="s">
        <v>383</v>
      </c>
      <c r="B41" s="51" t="s">
        <v>1</v>
      </c>
      <c r="C41" s="709" t="s">
        <v>48</v>
      </c>
      <c r="D41" s="66"/>
      <c r="E41" s="66"/>
      <c r="F41" s="67"/>
      <c r="G41" s="112"/>
      <c r="H41" s="70"/>
      <c r="I41" s="66"/>
      <c r="J41" s="67"/>
      <c r="K41" s="68"/>
      <c r="L41" s="66">
        <v>16</v>
      </c>
      <c r="M41" s="66"/>
      <c r="N41" s="67">
        <v>4</v>
      </c>
      <c r="O41" s="103" t="s">
        <v>432</v>
      </c>
      <c r="P41" s="70"/>
      <c r="Q41" s="66"/>
      <c r="R41" s="67"/>
      <c r="S41" s="68"/>
      <c r="T41" s="66"/>
      <c r="U41" s="66"/>
      <c r="V41" s="113"/>
      <c r="W41" s="114"/>
      <c r="X41" s="66"/>
      <c r="Y41" s="66"/>
      <c r="Z41" s="67"/>
      <c r="AA41" s="68"/>
      <c r="AB41" s="66">
        <f t="shared" si="0"/>
        <v>16</v>
      </c>
      <c r="AC41" s="66">
        <f t="shared" si="1"/>
        <v>0</v>
      </c>
      <c r="AD41" s="72">
        <f t="shared" si="2"/>
        <v>4</v>
      </c>
      <c r="AE41" s="73">
        <f t="shared" si="3"/>
        <v>16</v>
      </c>
      <c r="AF41" s="706" t="s">
        <v>648</v>
      </c>
      <c r="AG41" s="707" t="s">
        <v>665</v>
      </c>
    </row>
    <row r="42" spans="1:33" x14ac:dyDescent="0.2">
      <c r="A42" s="454" t="s">
        <v>50</v>
      </c>
      <c r="B42" s="51" t="s">
        <v>1</v>
      </c>
      <c r="C42" s="55" t="s">
        <v>51</v>
      </c>
      <c r="D42" s="66"/>
      <c r="E42" s="66"/>
      <c r="F42" s="67"/>
      <c r="G42" s="112"/>
      <c r="H42" s="70"/>
      <c r="I42" s="66"/>
      <c r="J42" s="67"/>
      <c r="K42" s="68"/>
      <c r="L42" s="66">
        <v>16</v>
      </c>
      <c r="M42" s="66"/>
      <c r="N42" s="67">
        <v>3</v>
      </c>
      <c r="O42" s="103" t="s">
        <v>432</v>
      </c>
      <c r="P42" s="70"/>
      <c r="Q42" s="66"/>
      <c r="R42" s="67"/>
      <c r="S42" s="68"/>
      <c r="T42" s="66"/>
      <c r="U42" s="66"/>
      <c r="V42" s="113"/>
      <c r="W42" s="114"/>
      <c r="X42" s="66"/>
      <c r="Y42" s="66"/>
      <c r="Z42" s="67"/>
      <c r="AA42" s="68"/>
      <c r="AB42" s="66">
        <f t="shared" si="0"/>
        <v>16</v>
      </c>
      <c r="AC42" s="66">
        <f t="shared" si="1"/>
        <v>0</v>
      </c>
      <c r="AD42" s="72">
        <f t="shared" si="2"/>
        <v>3</v>
      </c>
      <c r="AE42" s="73">
        <f t="shared" si="3"/>
        <v>16</v>
      </c>
      <c r="AF42" s="706" t="s">
        <v>649</v>
      </c>
      <c r="AG42" s="7" t="s">
        <v>384</v>
      </c>
    </row>
    <row r="43" spans="1:33" x14ac:dyDescent="0.2">
      <c r="A43" s="454" t="s">
        <v>52</v>
      </c>
      <c r="B43" s="51" t="s">
        <v>1</v>
      </c>
      <c r="C43" s="55" t="s">
        <v>53</v>
      </c>
      <c r="D43" s="66"/>
      <c r="E43" s="66"/>
      <c r="F43" s="67"/>
      <c r="G43" s="112"/>
      <c r="H43" s="70"/>
      <c r="I43" s="66"/>
      <c r="J43" s="67"/>
      <c r="K43" s="68"/>
      <c r="L43" s="66"/>
      <c r="M43" s="66"/>
      <c r="N43" s="67"/>
      <c r="O43" s="69"/>
      <c r="P43" s="70">
        <v>16</v>
      </c>
      <c r="Q43" s="66"/>
      <c r="R43" s="67">
        <v>3</v>
      </c>
      <c r="S43" s="103" t="s">
        <v>432</v>
      </c>
      <c r="T43" s="66"/>
      <c r="U43" s="66"/>
      <c r="V43" s="113"/>
      <c r="W43" s="114"/>
      <c r="X43" s="66"/>
      <c r="Y43" s="66"/>
      <c r="Z43" s="67"/>
      <c r="AA43" s="68"/>
      <c r="AB43" s="66">
        <f t="shared" si="0"/>
        <v>16</v>
      </c>
      <c r="AC43" s="66">
        <f t="shared" si="1"/>
        <v>0</v>
      </c>
      <c r="AD43" s="72">
        <f t="shared" si="2"/>
        <v>3</v>
      </c>
      <c r="AE43" s="73">
        <f t="shared" si="3"/>
        <v>16</v>
      </c>
      <c r="AF43" s="706" t="s">
        <v>649</v>
      </c>
      <c r="AG43" s="7" t="s">
        <v>385</v>
      </c>
    </row>
    <row r="44" spans="1:33" x14ac:dyDescent="0.2">
      <c r="A44" s="607" t="s">
        <v>55</v>
      </c>
      <c r="B44" s="51" t="s">
        <v>1</v>
      </c>
      <c r="C44" s="431" t="s">
        <v>56</v>
      </c>
      <c r="D44" s="66"/>
      <c r="E44" s="66"/>
      <c r="F44" s="67"/>
      <c r="G44" s="112"/>
      <c r="H44" s="70"/>
      <c r="I44" s="66"/>
      <c r="J44" s="67"/>
      <c r="K44" s="68"/>
      <c r="L44" s="66"/>
      <c r="M44" s="66"/>
      <c r="N44" s="67"/>
      <c r="O44" s="69"/>
      <c r="P44" s="70"/>
      <c r="Q44" s="66"/>
      <c r="R44" s="67"/>
      <c r="S44" s="68"/>
      <c r="T44" s="66">
        <v>16</v>
      </c>
      <c r="U44" s="66"/>
      <c r="V44" s="67">
        <v>4</v>
      </c>
      <c r="W44" s="103" t="s">
        <v>432</v>
      </c>
      <c r="X44" s="66"/>
      <c r="Y44" s="66"/>
      <c r="Z44" s="67"/>
      <c r="AA44" s="68"/>
      <c r="AB44" s="66">
        <f t="shared" si="0"/>
        <v>16</v>
      </c>
      <c r="AC44" s="66">
        <f t="shared" si="1"/>
        <v>0</v>
      </c>
      <c r="AD44" s="72">
        <f t="shared" si="2"/>
        <v>4</v>
      </c>
      <c r="AE44" s="73">
        <f t="shared" si="3"/>
        <v>16</v>
      </c>
      <c r="AF44" s="706" t="s">
        <v>648</v>
      </c>
      <c r="AG44" s="16" t="s">
        <v>441</v>
      </c>
    </row>
    <row r="45" spans="1:33" x14ac:dyDescent="0.2">
      <c r="A45" s="710" t="s">
        <v>57</v>
      </c>
      <c r="B45" s="51" t="s">
        <v>1</v>
      </c>
      <c r="C45" s="709" t="s">
        <v>58</v>
      </c>
      <c r="D45" s="66"/>
      <c r="E45" s="66"/>
      <c r="F45" s="67"/>
      <c r="G45" s="112"/>
      <c r="H45" s="70"/>
      <c r="I45" s="66"/>
      <c r="J45" s="67"/>
      <c r="K45" s="68"/>
      <c r="L45" s="66"/>
      <c r="M45" s="66"/>
      <c r="N45" s="67"/>
      <c r="O45" s="69"/>
      <c r="P45" s="70"/>
      <c r="Q45" s="66"/>
      <c r="R45" s="67"/>
      <c r="S45" s="68"/>
      <c r="T45" s="66"/>
      <c r="U45" s="66"/>
      <c r="V45" s="113"/>
      <c r="W45" s="114"/>
      <c r="X45" s="66">
        <v>16</v>
      </c>
      <c r="Y45" s="66"/>
      <c r="Z45" s="67">
        <v>3</v>
      </c>
      <c r="AA45" s="71" t="s">
        <v>1</v>
      </c>
      <c r="AB45" s="65">
        <f t="shared" si="0"/>
        <v>16</v>
      </c>
      <c r="AC45" s="66">
        <f t="shared" si="1"/>
        <v>0</v>
      </c>
      <c r="AD45" s="72">
        <f t="shared" si="2"/>
        <v>3</v>
      </c>
      <c r="AE45" s="73">
        <f t="shared" si="3"/>
        <v>16</v>
      </c>
      <c r="AF45" s="706" t="s">
        <v>649</v>
      </c>
      <c r="AG45" s="707" t="s">
        <v>441</v>
      </c>
    </row>
    <row r="46" spans="1:33" x14ac:dyDescent="0.2">
      <c r="A46" s="454" t="s">
        <v>59</v>
      </c>
      <c r="B46" s="51" t="s">
        <v>1</v>
      </c>
      <c r="C46" s="45" t="s">
        <v>122</v>
      </c>
      <c r="D46" s="66"/>
      <c r="E46" s="66"/>
      <c r="F46" s="67"/>
      <c r="G46" s="112"/>
      <c r="H46" s="70"/>
      <c r="I46" s="66"/>
      <c r="J46" s="67"/>
      <c r="K46" s="68"/>
      <c r="L46" s="66"/>
      <c r="M46" s="66"/>
      <c r="N46" s="67"/>
      <c r="O46" s="69"/>
      <c r="P46" s="70">
        <v>8</v>
      </c>
      <c r="Q46" s="66"/>
      <c r="R46" s="67">
        <v>2</v>
      </c>
      <c r="S46" s="68" t="s">
        <v>1</v>
      </c>
      <c r="T46" s="66"/>
      <c r="U46" s="66"/>
      <c r="V46" s="113"/>
      <c r="W46" s="114"/>
      <c r="X46" s="66"/>
      <c r="Y46" s="66"/>
      <c r="Z46" s="67"/>
      <c r="AA46" s="68"/>
      <c r="AB46" s="66">
        <f t="shared" si="0"/>
        <v>8</v>
      </c>
      <c r="AC46" s="66">
        <f t="shared" si="1"/>
        <v>0</v>
      </c>
      <c r="AD46" s="72">
        <f t="shared" si="2"/>
        <v>2</v>
      </c>
      <c r="AE46" s="73">
        <f t="shared" si="3"/>
        <v>8</v>
      </c>
      <c r="AF46" s="6" t="s">
        <v>438</v>
      </c>
      <c r="AG46" s="7" t="s">
        <v>437</v>
      </c>
    </row>
    <row r="47" spans="1:33" x14ac:dyDescent="0.2">
      <c r="A47" s="454" t="s">
        <v>60</v>
      </c>
      <c r="B47" s="51" t="s">
        <v>1</v>
      </c>
      <c r="C47" s="45" t="s">
        <v>61</v>
      </c>
      <c r="D47" s="66"/>
      <c r="E47" s="66"/>
      <c r="F47" s="67"/>
      <c r="G47" s="112"/>
      <c r="H47" s="70"/>
      <c r="I47" s="66"/>
      <c r="J47" s="67"/>
      <c r="K47" s="68"/>
      <c r="L47" s="66"/>
      <c r="M47" s="66"/>
      <c r="N47" s="67"/>
      <c r="O47" s="69"/>
      <c r="P47" s="70"/>
      <c r="Q47" s="66"/>
      <c r="R47" s="67"/>
      <c r="S47" s="68"/>
      <c r="T47" s="66">
        <v>8</v>
      </c>
      <c r="U47" s="66"/>
      <c r="V47" s="113">
        <v>2</v>
      </c>
      <c r="W47" s="114" t="s">
        <v>1</v>
      </c>
      <c r="X47" s="66"/>
      <c r="Y47" s="66"/>
      <c r="Z47" s="67"/>
      <c r="AA47" s="68"/>
      <c r="AB47" s="66">
        <f t="shared" si="0"/>
        <v>8</v>
      </c>
      <c r="AC47" s="66">
        <f t="shared" si="1"/>
        <v>0</v>
      </c>
      <c r="AD47" s="72">
        <f t="shared" si="2"/>
        <v>2</v>
      </c>
      <c r="AE47" s="73">
        <f t="shared" si="3"/>
        <v>8</v>
      </c>
      <c r="AF47" s="6" t="s">
        <v>438</v>
      </c>
      <c r="AG47" s="7" t="s">
        <v>437</v>
      </c>
    </row>
    <row r="48" spans="1:33" x14ac:dyDescent="0.2">
      <c r="A48" s="453" t="s">
        <v>64</v>
      </c>
      <c r="B48" s="51" t="s">
        <v>1</v>
      </c>
      <c r="C48" s="56" t="s">
        <v>65</v>
      </c>
      <c r="D48" s="66"/>
      <c r="E48" s="66"/>
      <c r="F48" s="67"/>
      <c r="G48" s="112"/>
      <c r="H48" s="70"/>
      <c r="I48" s="66"/>
      <c r="J48" s="67"/>
      <c r="K48" s="68"/>
      <c r="L48" s="66"/>
      <c r="M48" s="66"/>
      <c r="N48" s="67"/>
      <c r="O48" s="69"/>
      <c r="P48" s="70">
        <v>8</v>
      </c>
      <c r="Q48" s="66"/>
      <c r="R48" s="67">
        <v>2</v>
      </c>
      <c r="S48" s="68" t="s">
        <v>1</v>
      </c>
      <c r="T48" s="66"/>
      <c r="U48" s="66"/>
      <c r="V48" s="113"/>
      <c r="W48" s="114"/>
      <c r="X48" s="66"/>
      <c r="Y48" s="66"/>
      <c r="Z48" s="67"/>
      <c r="AA48" s="68"/>
      <c r="AB48" s="66">
        <f t="shared" si="0"/>
        <v>8</v>
      </c>
      <c r="AC48" s="66">
        <f t="shared" si="1"/>
        <v>0</v>
      </c>
      <c r="AD48" s="72">
        <f t="shared" si="2"/>
        <v>2</v>
      </c>
      <c r="AE48" s="73">
        <f t="shared" si="3"/>
        <v>8</v>
      </c>
      <c r="AF48" s="6" t="s">
        <v>438</v>
      </c>
      <c r="AG48" s="7" t="s">
        <v>317</v>
      </c>
    </row>
    <row r="49" spans="1:33" x14ac:dyDescent="0.2">
      <c r="A49" s="704" t="s">
        <v>457</v>
      </c>
      <c r="B49" s="48" t="s">
        <v>1</v>
      </c>
      <c r="C49" s="705" t="s">
        <v>456</v>
      </c>
      <c r="D49" s="66"/>
      <c r="E49" s="66"/>
      <c r="F49" s="67"/>
      <c r="G49" s="112"/>
      <c r="H49" s="70"/>
      <c r="I49" s="66"/>
      <c r="J49" s="67"/>
      <c r="K49" s="68"/>
      <c r="L49" s="66"/>
      <c r="M49" s="66"/>
      <c r="N49" s="67"/>
      <c r="O49" s="69"/>
      <c r="P49" s="70"/>
      <c r="Q49" s="66"/>
      <c r="R49" s="67"/>
      <c r="S49" s="68"/>
      <c r="T49" s="66"/>
      <c r="U49" s="66"/>
      <c r="V49" s="113"/>
      <c r="W49" s="114"/>
      <c r="X49" s="66">
        <v>8</v>
      </c>
      <c r="Y49" s="66"/>
      <c r="Z49" s="67">
        <v>1</v>
      </c>
      <c r="AA49" s="68" t="s">
        <v>166</v>
      </c>
      <c r="AB49" s="66">
        <f t="shared" si="0"/>
        <v>8</v>
      </c>
      <c r="AC49" s="66">
        <f t="shared" si="1"/>
        <v>0</v>
      </c>
      <c r="AD49" s="72">
        <f t="shared" si="2"/>
        <v>1</v>
      </c>
      <c r="AE49" s="73">
        <f t="shared" si="3"/>
        <v>8</v>
      </c>
      <c r="AF49" s="6" t="s">
        <v>438</v>
      </c>
      <c r="AG49" s="7" t="s">
        <v>309</v>
      </c>
    </row>
    <row r="50" spans="1:33" x14ac:dyDescent="0.2">
      <c r="A50" s="454" t="s">
        <v>62</v>
      </c>
      <c r="B50" s="51" t="s">
        <v>1</v>
      </c>
      <c r="C50" s="57" t="s">
        <v>63</v>
      </c>
      <c r="D50" s="66"/>
      <c r="E50" s="66"/>
      <c r="F50" s="67"/>
      <c r="G50" s="112"/>
      <c r="H50" s="70"/>
      <c r="I50" s="66"/>
      <c r="J50" s="67"/>
      <c r="K50" s="68"/>
      <c r="L50" s="66"/>
      <c r="M50" s="66"/>
      <c r="N50" s="67"/>
      <c r="O50" s="69"/>
      <c r="P50" s="70"/>
      <c r="Q50" s="66"/>
      <c r="R50" s="67"/>
      <c r="S50" s="68"/>
      <c r="T50" s="66">
        <v>10</v>
      </c>
      <c r="U50" s="66"/>
      <c r="V50" s="67">
        <v>2</v>
      </c>
      <c r="W50" s="68" t="s">
        <v>1</v>
      </c>
      <c r="X50" s="66"/>
      <c r="Y50" s="66"/>
      <c r="Z50" s="67"/>
      <c r="AA50" s="68"/>
      <c r="AB50" s="66">
        <f t="shared" si="0"/>
        <v>10</v>
      </c>
      <c r="AC50" s="66">
        <f t="shared" si="1"/>
        <v>0</v>
      </c>
      <c r="AD50" s="72">
        <f t="shared" si="2"/>
        <v>2</v>
      </c>
      <c r="AE50" s="73">
        <f t="shared" si="3"/>
        <v>10</v>
      </c>
      <c r="AF50" s="12" t="s">
        <v>318</v>
      </c>
      <c r="AG50" s="13" t="s">
        <v>319</v>
      </c>
    </row>
    <row r="51" spans="1:33" x14ac:dyDescent="0.2">
      <c r="A51" s="602" t="s">
        <v>182</v>
      </c>
      <c r="B51" s="51" t="s">
        <v>1</v>
      </c>
      <c r="C51" s="58" t="s">
        <v>183</v>
      </c>
      <c r="D51" s="66"/>
      <c r="E51" s="66"/>
      <c r="F51" s="67"/>
      <c r="G51" s="112"/>
      <c r="H51" s="70">
        <v>8</v>
      </c>
      <c r="I51" s="66"/>
      <c r="J51" s="67">
        <v>2</v>
      </c>
      <c r="K51" s="68" t="s">
        <v>1</v>
      </c>
      <c r="L51" s="66"/>
      <c r="M51" s="66"/>
      <c r="N51" s="67"/>
      <c r="O51" s="69"/>
      <c r="P51" s="70"/>
      <c r="Q51" s="66"/>
      <c r="R51" s="67"/>
      <c r="S51" s="68"/>
      <c r="T51" s="66"/>
      <c r="U51" s="66"/>
      <c r="V51" s="113"/>
      <c r="W51" s="114"/>
      <c r="X51" s="66"/>
      <c r="Y51" s="66"/>
      <c r="Z51" s="67"/>
      <c r="AA51" s="68"/>
      <c r="AB51" s="66">
        <f t="shared" si="0"/>
        <v>8</v>
      </c>
      <c r="AC51" s="66">
        <f t="shared" si="1"/>
        <v>0</v>
      </c>
      <c r="AD51" s="72">
        <f t="shared" si="2"/>
        <v>2</v>
      </c>
      <c r="AE51" s="73">
        <f t="shared" si="3"/>
        <v>8</v>
      </c>
      <c r="AF51" s="6" t="s">
        <v>320</v>
      </c>
      <c r="AG51" s="7" t="s">
        <v>321</v>
      </c>
    </row>
    <row r="52" spans="1:33" x14ac:dyDescent="0.2">
      <c r="A52" s="602" t="s">
        <v>184</v>
      </c>
      <c r="B52" s="51" t="s">
        <v>1</v>
      </c>
      <c r="C52" s="45" t="s">
        <v>185</v>
      </c>
      <c r="D52" s="66"/>
      <c r="E52" s="66"/>
      <c r="F52" s="67"/>
      <c r="G52" s="112"/>
      <c r="H52" s="70"/>
      <c r="I52" s="66"/>
      <c r="J52" s="67"/>
      <c r="K52" s="68"/>
      <c r="L52" s="66">
        <v>8</v>
      </c>
      <c r="M52" s="66"/>
      <c r="N52" s="67">
        <v>2</v>
      </c>
      <c r="O52" s="69" t="s">
        <v>1</v>
      </c>
      <c r="P52" s="70"/>
      <c r="Q52" s="66"/>
      <c r="R52" s="67"/>
      <c r="S52" s="68"/>
      <c r="T52" s="66"/>
      <c r="U52" s="66"/>
      <c r="V52" s="113"/>
      <c r="W52" s="114"/>
      <c r="X52" s="66"/>
      <c r="Y52" s="66"/>
      <c r="Z52" s="67"/>
      <c r="AA52" s="68"/>
      <c r="AB52" s="66">
        <f t="shared" si="0"/>
        <v>8</v>
      </c>
      <c r="AC52" s="66">
        <f t="shared" si="1"/>
        <v>0</v>
      </c>
      <c r="AD52" s="72">
        <f t="shared" si="2"/>
        <v>2</v>
      </c>
      <c r="AE52" s="73">
        <f t="shared" si="3"/>
        <v>8</v>
      </c>
      <c r="AF52" s="6" t="s">
        <v>320</v>
      </c>
      <c r="AG52" s="7" t="s">
        <v>321</v>
      </c>
    </row>
    <row r="53" spans="1:33" x14ac:dyDescent="0.2">
      <c r="A53" s="453" t="s">
        <v>66</v>
      </c>
      <c r="B53" s="59" t="s">
        <v>1</v>
      </c>
      <c r="C53" s="45" t="s">
        <v>186</v>
      </c>
      <c r="D53" s="66"/>
      <c r="E53" s="66"/>
      <c r="F53" s="67"/>
      <c r="G53" s="112"/>
      <c r="H53" s="70"/>
      <c r="I53" s="66"/>
      <c r="J53" s="67"/>
      <c r="K53" s="68"/>
      <c r="L53" s="115"/>
      <c r="M53" s="115"/>
      <c r="N53" s="116"/>
      <c r="O53" s="117"/>
      <c r="P53" s="70"/>
      <c r="Q53" s="66">
        <v>8</v>
      </c>
      <c r="R53" s="67">
        <v>2</v>
      </c>
      <c r="S53" s="68" t="s">
        <v>1</v>
      </c>
      <c r="T53" s="66"/>
      <c r="U53" s="66"/>
      <c r="V53" s="118"/>
      <c r="W53" s="68"/>
      <c r="X53" s="66"/>
      <c r="Y53" s="66"/>
      <c r="Z53" s="67"/>
      <c r="AA53" s="68"/>
      <c r="AB53" s="66">
        <f t="shared" si="0"/>
        <v>0</v>
      </c>
      <c r="AC53" s="66">
        <f t="shared" si="1"/>
        <v>8</v>
      </c>
      <c r="AD53" s="72">
        <f t="shared" si="2"/>
        <v>2</v>
      </c>
      <c r="AE53" s="73">
        <f t="shared" si="3"/>
        <v>8</v>
      </c>
      <c r="AF53" s="6" t="s">
        <v>307</v>
      </c>
      <c r="AG53" s="7" t="s">
        <v>308</v>
      </c>
    </row>
    <row r="54" spans="1:33" x14ac:dyDescent="0.2">
      <c r="A54" s="602" t="s">
        <v>369</v>
      </c>
      <c r="B54" s="53" t="s">
        <v>1</v>
      </c>
      <c r="C54" s="60" t="s">
        <v>187</v>
      </c>
      <c r="D54" s="99"/>
      <c r="E54" s="99"/>
      <c r="F54" s="100"/>
      <c r="G54" s="101"/>
      <c r="H54" s="102"/>
      <c r="I54" s="99"/>
      <c r="J54" s="100"/>
      <c r="K54" s="105"/>
      <c r="L54" s="99"/>
      <c r="M54" s="99"/>
      <c r="N54" s="100"/>
      <c r="O54" s="104"/>
      <c r="P54" s="102"/>
      <c r="Q54" s="99">
        <v>8</v>
      </c>
      <c r="R54" s="100">
        <v>1</v>
      </c>
      <c r="S54" s="105" t="s">
        <v>166</v>
      </c>
      <c r="T54" s="99"/>
      <c r="U54" s="119"/>
      <c r="V54" s="7"/>
      <c r="W54" s="8"/>
      <c r="X54" s="99"/>
      <c r="Y54" s="99"/>
      <c r="Z54" s="106"/>
      <c r="AA54" s="108"/>
      <c r="AB54" s="109">
        <f t="shared" si="0"/>
        <v>0</v>
      </c>
      <c r="AC54" s="99">
        <f t="shared" si="1"/>
        <v>8</v>
      </c>
      <c r="AD54" s="110">
        <f t="shared" si="2"/>
        <v>1</v>
      </c>
      <c r="AE54" s="111">
        <f t="shared" si="3"/>
        <v>8</v>
      </c>
      <c r="AF54" s="6" t="s">
        <v>300</v>
      </c>
      <c r="AG54" s="7" t="s">
        <v>322</v>
      </c>
    </row>
    <row r="55" spans="1:33" x14ac:dyDescent="0.2">
      <c r="A55" s="602" t="s">
        <v>370</v>
      </c>
      <c r="B55" s="51" t="s">
        <v>1</v>
      </c>
      <c r="C55" s="54" t="s">
        <v>188</v>
      </c>
      <c r="D55" s="66"/>
      <c r="E55" s="66"/>
      <c r="F55" s="67"/>
      <c r="G55" s="112"/>
      <c r="H55" s="70"/>
      <c r="I55" s="66"/>
      <c r="J55" s="67"/>
      <c r="K55" s="68"/>
      <c r="L55" s="66"/>
      <c r="M55" s="66"/>
      <c r="N55" s="67"/>
      <c r="O55" s="69"/>
      <c r="P55" s="70"/>
      <c r="Q55" s="66"/>
      <c r="R55" s="67"/>
      <c r="S55" s="68"/>
      <c r="T55" s="66"/>
      <c r="U55" s="66"/>
      <c r="V55" s="120"/>
      <c r="W55" s="104"/>
      <c r="X55" s="70"/>
      <c r="Y55" s="66">
        <v>8</v>
      </c>
      <c r="Z55" s="113">
        <v>1</v>
      </c>
      <c r="AA55" s="108" t="s">
        <v>166</v>
      </c>
      <c r="AB55" s="65">
        <f t="shared" si="0"/>
        <v>0</v>
      </c>
      <c r="AC55" s="66">
        <f t="shared" si="1"/>
        <v>8</v>
      </c>
      <c r="AD55" s="72">
        <f t="shared" si="2"/>
        <v>1</v>
      </c>
      <c r="AE55" s="73">
        <f t="shared" si="3"/>
        <v>8</v>
      </c>
      <c r="AF55" s="6" t="s">
        <v>300</v>
      </c>
      <c r="AG55" s="7" t="s">
        <v>301</v>
      </c>
    </row>
    <row r="56" spans="1:33" ht="13.5" customHeight="1" x14ac:dyDescent="0.2">
      <c r="A56" s="602" t="s">
        <v>371</v>
      </c>
      <c r="B56" s="51" t="s">
        <v>1</v>
      </c>
      <c r="C56" s="54" t="s">
        <v>189</v>
      </c>
      <c r="D56" s="66"/>
      <c r="E56" s="66"/>
      <c r="F56" s="67"/>
      <c r="G56" s="112"/>
      <c r="H56" s="70"/>
      <c r="I56" s="66"/>
      <c r="J56" s="67"/>
      <c r="K56" s="68"/>
      <c r="L56" s="99"/>
      <c r="M56" s="99"/>
      <c r="N56" s="100"/>
      <c r="O56" s="104"/>
      <c r="P56" s="70"/>
      <c r="Q56" s="66"/>
      <c r="R56" s="67"/>
      <c r="S56" s="68"/>
      <c r="T56" s="66"/>
      <c r="U56" s="66"/>
      <c r="V56" s="113"/>
      <c r="W56" s="114"/>
      <c r="X56" s="99"/>
      <c r="Y56" s="99">
        <v>8</v>
      </c>
      <c r="Z56" s="100">
        <v>1</v>
      </c>
      <c r="AA56" s="105" t="s">
        <v>166</v>
      </c>
      <c r="AB56" s="66">
        <f t="shared" si="0"/>
        <v>0</v>
      </c>
      <c r="AC56" s="66">
        <f t="shared" si="1"/>
        <v>8</v>
      </c>
      <c r="AD56" s="72">
        <f t="shared" si="2"/>
        <v>1</v>
      </c>
      <c r="AE56" s="73">
        <f t="shared" si="3"/>
        <v>8</v>
      </c>
      <c r="AF56" s="6" t="s">
        <v>300</v>
      </c>
      <c r="AG56" s="7" t="s">
        <v>372</v>
      </c>
    </row>
    <row r="57" spans="1:33" x14ac:dyDescent="0.2">
      <c r="A57" s="453" t="s">
        <v>79</v>
      </c>
      <c r="B57" s="51" t="s">
        <v>1</v>
      </c>
      <c r="C57" s="45" t="s">
        <v>80</v>
      </c>
      <c r="D57" s="66"/>
      <c r="E57" s="66"/>
      <c r="F57" s="67"/>
      <c r="G57" s="112"/>
      <c r="H57" s="70"/>
      <c r="I57" s="66">
        <v>8</v>
      </c>
      <c r="J57" s="67">
        <v>2</v>
      </c>
      <c r="K57" s="68" t="s">
        <v>166</v>
      </c>
      <c r="L57" s="66"/>
      <c r="M57" s="66"/>
      <c r="N57" s="67"/>
      <c r="O57" s="69"/>
      <c r="P57" s="70"/>
      <c r="Q57" s="66"/>
      <c r="R57" s="67"/>
      <c r="S57" s="68"/>
      <c r="T57" s="66"/>
      <c r="U57" s="66"/>
      <c r="V57" s="113"/>
      <c r="W57" s="114"/>
      <c r="X57" s="66"/>
      <c r="Y57" s="66"/>
      <c r="Z57" s="67"/>
      <c r="AA57" s="68"/>
      <c r="AB57" s="66">
        <f t="shared" si="0"/>
        <v>0</v>
      </c>
      <c r="AC57" s="66">
        <f t="shared" si="1"/>
        <v>8</v>
      </c>
      <c r="AD57" s="72">
        <f t="shared" si="2"/>
        <v>2</v>
      </c>
      <c r="AE57" s="73">
        <f t="shared" si="3"/>
        <v>8</v>
      </c>
      <c r="AF57" s="6" t="s">
        <v>298</v>
      </c>
      <c r="AG57" s="7" t="s">
        <v>299</v>
      </c>
    </row>
    <row r="58" spans="1:33" x14ac:dyDescent="0.2">
      <c r="A58" s="453" t="s">
        <v>81</v>
      </c>
      <c r="B58" s="51" t="s">
        <v>1</v>
      </c>
      <c r="C58" s="45" t="s">
        <v>82</v>
      </c>
      <c r="D58" s="66"/>
      <c r="E58" s="66"/>
      <c r="F58" s="67"/>
      <c r="G58" s="112"/>
      <c r="H58" s="70"/>
      <c r="I58" s="66"/>
      <c r="J58" s="67"/>
      <c r="K58" s="68"/>
      <c r="L58" s="66"/>
      <c r="M58" s="66">
        <v>8</v>
      </c>
      <c r="N58" s="67">
        <v>2</v>
      </c>
      <c r="O58" s="69" t="s">
        <v>166</v>
      </c>
      <c r="P58" s="70"/>
      <c r="Q58" s="66"/>
      <c r="R58" s="67"/>
      <c r="S58" s="68"/>
      <c r="T58" s="66"/>
      <c r="U58" s="66"/>
      <c r="V58" s="113"/>
      <c r="W58" s="114"/>
      <c r="X58" s="66"/>
      <c r="Y58" s="66"/>
      <c r="Z58" s="67"/>
      <c r="AA58" s="68"/>
      <c r="AB58" s="66">
        <f t="shared" si="0"/>
        <v>0</v>
      </c>
      <c r="AC58" s="66">
        <f t="shared" si="1"/>
        <v>8</v>
      </c>
      <c r="AD58" s="72">
        <f t="shared" si="2"/>
        <v>2</v>
      </c>
      <c r="AE58" s="73">
        <f t="shared" si="3"/>
        <v>8</v>
      </c>
      <c r="AF58" s="6" t="s">
        <v>298</v>
      </c>
      <c r="AG58" s="7" t="s">
        <v>299</v>
      </c>
    </row>
    <row r="59" spans="1:33" x14ac:dyDescent="0.2">
      <c r="A59" s="453" t="s">
        <v>83</v>
      </c>
      <c r="B59" s="51" t="s">
        <v>1</v>
      </c>
      <c r="C59" s="45" t="s">
        <v>84</v>
      </c>
      <c r="D59" s="66"/>
      <c r="E59" s="66"/>
      <c r="F59" s="67"/>
      <c r="G59" s="112"/>
      <c r="H59" s="70"/>
      <c r="I59" s="66"/>
      <c r="J59" s="67"/>
      <c r="K59" s="68"/>
      <c r="L59" s="66"/>
      <c r="M59" s="66"/>
      <c r="N59" s="67"/>
      <c r="O59" s="69"/>
      <c r="P59" s="70"/>
      <c r="Q59" s="66">
        <v>8</v>
      </c>
      <c r="R59" s="67">
        <v>2</v>
      </c>
      <c r="S59" s="68" t="s">
        <v>166</v>
      </c>
      <c r="T59" s="66"/>
      <c r="U59" s="66"/>
      <c r="V59" s="113"/>
      <c r="W59" s="114"/>
      <c r="X59" s="66"/>
      <c r="Y59" s="66"/>
      <c r="Z59" s="67"/>
      <c r="AA59" s="68"/>
      <c r="AB59" s="66">
        <f t="shared" si="0"/>
        <v>0</v>
      </c>
      <c r="AC59" s="66">
        <f t="shared" si="1"/>
        <v>8</v>
      </c>
      <c r="AD59" s="72">
        <f t="shared" si="2"/>
        <v>2</v>
      </c>
      <c r="AE59" s="73">
        <f t="shared" si="3"/>
        <v>8</v>
      </c>
      <c r="AF59" s="6" t="s">
        <v>298</v>
      </c>
      <c r="AG59" s="7" t="s">
        <v>299</v>
      </c>
    </row>
    <row r="60" spans="1:33" x14ac:dyDescent="0.2">
      <c r="A60" s="453" t="s">
        <v>85</v>
      </c>
      <c r="B60" s="51" t="s">
        <v>1</v>
      </c>
      <c r="C60" s="45" t="s">
        <v>86</v>
      </c>
      <c r="D60" s="66"/>
      <c r="E60" s="66"/>
      <c r="F60" s="67"/>
      <c r="G60" s="112"/>
      <c r="H60" s="70"/>
      <c r="I60" s="66"/>
      <c r="J60" s="67"/>
      <c r="K60" s="68"/>
      <c r="L60" s="66"/>
      <c r="M60" s="66"/>
      <c r="N60" s="67"/>
      <c r="O60" s="69"/>
      <c r="P60" s="70"/>
      <c r="Q60" s="66"/>
      <c r="R60" s="67"/>
      <c r="S60" s="68"/>
      <c r="T60" s="66"/>
      <c r="U60" s="66">
        <v>8</v>
      </c>
      <c r="V60" s="113">
        <v>2</v>
      </c>
      <c r="W60" s="114" t="s">
        <v>166</v>
      </c>
      <c r="X60" s="66"/>
      <c r="Y60" s="66"/>
      <c r="Z60" s="67"/>
      <c r="AA60" s="68"/>
      <c r="AB60" s="66">
        <f t="shared" si="0"/>
        <v>0</v>
      </c>
      <c r="AC60" s="66">
        <f t="shared" si="1"/>
        <v>8</v>
      </c>
      <c r="AD60" s="72">
        <f t="shared" si="2"/>
        <v>2</v>
      </c>
      <c r="AE60" s="73">
        <f t="shared" si="3"/>
        <v>8</v>
      </c>
      <c r="AF60" s="6" t="s">
        <v>298</v>
      </c>
      <c r="AG60" s="7" t="s">
        <v>299</v>
      </c>
    </row>
    <row r="61" spans="1:33" x14ac:dyDescent="0.2">
      <c r="A61" s="453" t="s">
        <v>87</v>
      </c>
      <c r="B61" s="51" t="s">
        <v>1</v>
      </c>
      <c r="C61" s="45" t="s">
        <v>88</v>
      </c>
      <c r="D61" s="66"/>
      <c r="E61" s="66"/>
      <c r="F61" s="67"/>
      <c r="G61" s="112"/>
      <c r="H61" s="70"/>
      <c r="I61" s="66"/>
      <c r="J61" s="67"/>
      <c r="K61" s="68"/>
      <c r="L61" s="66"/>
      <c r="M61" s="66"/>
      <c r="N61" s="67"/>
      <c r="O61" s="69"/>
      <c r="P61" s="70"/>
      <c r="Q61" s="66"/>
      <c r="R61" s="67"/>
      <c r="S61" s="68"/>
      <c r="T61" s="66"/>
      <c r="U61" s="66"/>
      <c r="V61" s="113"/>
      <c r="W61" s="114"/>
      <c r="X61" s="66"/>
      <c r="Y61" s="66">
        <v>8</v>
      </c>
      <c r="Z61" s="67">
        <v>2</v>
      </c>
      <c r="AA61" s="68" t="s">
        <v>166</v>
      </c>
      <c r="AB61" s="66">
        <f t="shared" si="0"/>
        <v>0</v>
      </c>
      <c r="AC61" s="66">
        <f t="shared" si="1"/>
        <v>8</v>
      </c>
      <c r="AD61" s="72">
        <f t="shared" si="2"/>
        <v>2</v>
      </c>
      <c r="AE61" s="73">
        <f t="shared" si="3"/>
        <v>8</v>
      </c>
      <c r="AF61" s="6" t="s">
        <v>298</v>
      </c>
      <c r="AG61" s="7" t="s">
        <v>299</v>
      </c>
    </row>
    <row r="62" spans="1:33" x14ac:dyDescent="0.2">
      <c r="A62" s="454" t="s">
        <v>598</v>
      </c>
      <c r="B62" s="51" t="s">
        <v>1</v>
      </c>
      <c r="C62" s="708" t="s">
        <v>90</v>
      </c>
      <c r="D62" s="66"/>
      <c r="E62" s="66"/>
      <c r="F62" s="67"/>
      <c r="G62" s="112"/>
      <c r="H62" s="70"/>
      <c r="I62" s="66">
        <v>4</v>
      </c>
      <c r="J62" s="67">
        <v>1</v>
      </c>
      <c r="K62" s="68" t="s">
        <v>166</v>
      </c>
      <c r="L62" s="66"/>
      <c r="M62" s="66"/>
      <c r="N62" s="67"/>
      <c r="O62" s="69"/>
      <c r="P62" s="70"/>
      <c r="Q62" s="66"/>
      <c r="R62" s="67"/>
      <c r="S62" s="68"/>
      <c r="T62" s="66"/>
      <c r="U62" s="66"/>
      <c r="V62" s="113"/>
      <c r="W62" s="114"/>
      <c r="X62" s="66"/>
      <c r="Y62" s="66"/>
      <c r="Z62" s="67"/>
      <c r="AA62" s="68"/>
      <c r="AB62" s="66">
        <f t="shared" si="0"/>
        <v>0</v>
      </c>
      <c r="AC62" s="66">
        <f t="shared" si="1"/>
        <v>4</v>
      </c>
      <c r="AD62" s="72">
        <f t="shared" si="2"/>
        <v>1</v>
      </c>
      <c r="AE62" s="95">
        <f t="shared" si="3"/>
        <v>4</v>
      </c>
      <c r="AF62" s="15" t="s">
        <v>323</v>
      </c>
      <c r="AG62" s="16" t="s">
        <v>601</v>
      </c>
    </row>
    <row r="63" spans="1:33" x14ac:dyDescent="0.2">
      <c r="A63" s="454" t="s">
        <v>599</v>
      </c>
      <c r="B63" s="51" t="s">
        <v>1</v>
      </c>
      <c r="C63" s="708" t="s">
        <v>91</v>
      </c>
      <c r="D63" s="66"/>
      <c r="E63" s="66"/>
      <c r="F63" s="67"/>
      <c r="G63" s="112"/>
      <c r="H63" s="70"/>
      <c r="I63" s="66"/>
      <c r="J63" s="67"/>
      <c r="K63" s="68"/>
      <c r="L63" s="66"/>
      <c r="M63" s="66"/>
      <c r="N63" s="67"/>
      <c r="O63" s="69"/>
      <c r="P63" s="70"/>
      <c r="Q63" s="66">
        <v>4</v>
      </c>
      <c r="R63" s="67">
        <v>1</v>
      </c>
      <c r="S63" s="68" t="s">
        <v>166</v>
      </c>
      <c r="T63" s="66"/>
      <c r="U63" s="66"/>
      <c r="V63" s="113"/>
      <c r="W63" s="114"/>
      <c r="X63" s="66"/>
      <c r="Y63" s="66"/>
      <c r="Z63" s="67"/>
      <c r="AA63" s="68"/>
      <c r="AB63" s="66">
        <f t="shared" si="0"/>
        <v>0</v>
      </c>
      <c r="AC63" s="66">
        <f t="shared" si="1"/>
        <v>4</v>
      </c>
      <c r="AD63" s="72">
        <f t="shared" si="2"/>
        <v>1</v>
      </c>
      <c r="AE63" s="95">
        <f t="shared" si="3"/>
        <v>4</v>
      </c>
      <c r="AF63" s="15" t="s">
        <v>323</v>
      </c>
      <c r="AG63" s="16" t="s">
        <v>601</v>
      </c>
    </row>
    <row r="64" spans="1:33" x14ac:dyDescent="0.2">
      <c r="A64" s="454" t="s">
        <v>600</v>
      </c>
      <c r="B64" s="51" t="s">
        <v>1</v>
      </c>
      <c r="C64" s="708" t="s">
        <v>597</v>
      </c>
      <c r="D64" s="66"/>
      <c r="E64" s="66"/>
      <c r="F64" s="67"/>
      <c r="G64" s="112"/>
      <c r="H64" s="70"/>
      <c r="I64" s="66"/>
      <c r="J64" s="67"/>
      <c r="K64" s="68"/>
      <c r="L64" s="66"/>
      <c r="M64" s="66"/>
      <c r="N64" s="67"/>
      <c r="O64" s="69"/>
      <c r="P64" s="70"/>
      <c r="Q64" s="66"/>
      <c r="R64" s="67"/>
      <c r="S64" s="68"/>
      <c r="T64" s="66"/>
      <c r="U64" s="66"/>
      <c r="V64" s="113"/>
      <c r="W64" s="114"/>
      <c r="X64" s="66"/>
      <c r="Y64" s="66">
        <v>4</v>
      </c>
      <c r="Z64" s="67">
        <v>1</v>
      </c>
      <c r="AA64" s="68" t="s">
        <v>166</v>
      </c>
      <c r="AB64" s="66">
        <f t="shared" si="0"/>
        <v>0</v>
      </c>
      <c r="AC64" s="66">
        <f t="shared" si="1"/>
        <v>4</v>
      </c>
      <c r="AD64" s="72">
        <f t="shared" si="2"/>
        <v>1</v>
      </c>
      <c r="AE64" s="95">
        <f t="shared" si="3"/>
        <v>4</v>
      </c>
      <c r="AF64" s="15" t="s">
        <v>323</v>
      </c>
      <c r="AG64" s="16" t="s">
        <v>601</v>
      </c>
    </row>
    <row r="65" spans="1:33" x14ac:dyDescent="0.2">
      <c r="A65" s="602"/>
      <c r="B65" s="53" t="s">
        <v>128</v>
      </c>
      <c r="C65" s="60" t="s">
        <v>151</v>
      </c>
      <c r="D65" s="99" t="s">
        <v>190</v>
      </c>
      <c r="E65" s="99" t="s">
        <v>190</v>
      </c>
      <c r="F65" s="121"/>
      <c r="G65" s="122"/>
      <c r="H65" s="102">
        <v>4</v>
      </c>
      <c r="I65" s="99">
        <v>4</v>
      </c>
      <c r="J65" s="100">
        <v>3</v>
      </c>
      <c r="K65" s="105"/>
      <c r="L65" s="99"/>
      <c r="M65" s="99" t="s">
        <v>190</v>
      </c>
      <c r="N65" s="100"/>
      <c r="O65" s="104"/>
      <c r="P65" s="102"/>
      <c r="Q65" s="99"/>
      <c r="R65" s="100"/>
      <c r="S65" s="105"/>
      <c r="T65" s="99" t="s">
        <v>190</v>
      </c>
      <c r="U65" s="99" t="s">
        <v>190</v>
      </c>
      <c r="V65" s="106"/>
      <c r="W65" s="107"/>
      <c r="X65" s="99" t="s">
        <v>190</v>
      </c>
      <c r="Y65" s="99" t="s">
        <v>190</v>
      </c>
      <c r="Z65" s="100"/>
      <c r="AA65" s="108"/>
      <c r="AB65" s="109">
        <f t="shared" si="0"/>
        <v>4</v>
      </c>
      <c r="AC65" s="99">
        <f t="shared" si="1"/>
        <v>4</v>
      </c>
      <c r="AD65" s="110">
        <f t="shared" si="2"/>
        <v>3</v>
      </c>
      <c r="AE65" s="123">
        <f t="shared" si="3"/>
        <v>8</v>
      </c>
      <c r="AF65" s="17"/>
      <c r="AG65" s="18"/>
    </row>
    <row r="66" spans="1:33" x14ac:dyDescent="0.2">
      <c r="A66" s="602"/>
      <c r="B66" s="53" t="s">
        <v>128</v>
      </c>
      <c r="C66" s="60" t="s">
        <v>152</v>
      </c>
      <c r="D66" s="99" t="s">
        <v>190</v>
      </c>
      <c r="E66" s="99" t="s">
        <v>190</v>
      </c>
      <c r="F66" s="121"/>
      <c r="G66" s="122"/>
      <c r="H66" s="102" t="s">
        <v>190</v>
      </c>
      <c r="I66" s="99" t="s">
        <v>190</v>
      </c>
      <c r="J66" s="100"/>
      <c r="K66" s="105"/>
      <c r="L66" s="102">
        <v>4</v>
      </c>
      <c r="M66" s="99">
        <v>4</v>
      </c>
      <c r="N66" s="100">
        <v>3</v>
      </c>
      <c r="O66" s="104"/>
      <c r="P66" s="102" t="s">
        <v>190</v>
      </c>
      <c r="Q66" s="99" t="s">
        <v>190</v>
      </c>
      <c r="R66" s="100"/>
      <c r="S66" s="105"/>
      <c r="T66" s="99"/>
      <c r="U66" s="99"/>
      <c r="V66" s="106"/>
      <c r="W66" s="107"/>
      <c r="X66" s="99" t="s">
        <v>190</v>
      </c>
      <c r="Y66" s="99" t="s">
        <v>190</v>
      </c>
      <c r="Z66" s="100"/>
      <c r="AA66" s="108"/>
      <c r="AB66" s="109">
        <f t="shared" si="0"/>
        <v>4</v>
      </c>
      <c r="AC66" s="99">
        <f t="shared" si="1"/>
        <v>4</v>
      </c>
      <c r="AD66" s="110">
        <f t="shared" si="2"/>
        <v>3</v>
      </c>
      <c r="AE66" s="111">
        <f t="shared" si="3"/>
        <v>8</v>
      </c>
    </row>
    <row r="67" spans="1:33" ht="13.5" thickBot="1" x14ac:dyDescent="0.25">
      <c r="A67" s="602"/>
      <c r="B67" s="53" t="s">
        <v>128</v>
      </c>
      <c r="C67" s="60" t="s">
        <v>153</v>
      </c>
      <c r="D67" s="99" t="s">
        <v>190</v>
      </c>
      <c r="E67" s="99" t="s">
        <v>190</v>
      </c>
      <c r="F67" s="121"/>
      <c r="G67" s="122"/>
      <c r="H67" s="102" t="s">
        <v>190</v>
      </c>
      <c r="I67" s="99" t="s">
        <v>190</v>
      </c>
      <c r="J67" s="100"/>
      <c r="K67" s="105"/>
      <c r="L67" s="99" t="s">
        <v>190</v>
      </c>
      <c r="M67" s="99" t="s">
        <v>190</v>
      </c>
      <c r="N67" s="100"/>
      <c r="O67" s="124"/>
      <c r="P67" s="102">
        <v>4</v>
      </c>
      <c r="Q67" s="99">
        <v>4</v>
      </c>
      <c r="R67" s="100">
        <v>3</v>
      </c>
      <c r="S67" s="105"/>
      <c r="T67" s="99">
        <v>4</v>
      </c>
      <c r="U67" s="99">
        <v>4</v>
      </c>
      <c r="V67" s="106">
        <v>3</v>
      </c>
      <c r="W67" s="107"/>
      <c r="X67" s="99"/>
      <c r="Y67" s="99"/>
      <c r="Z67" s="100"/>
      <c r="AA67" s="108"/>
      <c r="AB67" s="109">
        <v>4</v>
      </c>
      <c r="AC67" s="99">
        <v>4</v>
      </c>
      <c r="AD67" s="110">
        <v>3</v>
      </c>
      <c r="AE67" s="111">
        <f t="shared" si="3"/>
        <v>8</v>
      </c>
    </row>
    <row r="68" spans="1:33" ht="18.75" thickBot="1" x14ac:dyDescent="0.3">
      <c r="A68" s="19"/>
      <c r="B68" s="20"/>
      <c r="C68" s="21" t="s">
        <v>191</v>
      </c>
      <c r="D68" s="22">
        <f>SUM(D10:D67)</f>
        <v>52</v>
      </c>
      <c r="E68" s="22">
        <f>SUM(E10:E67)</f>
        <v>102</v>
      </c>
      <c r="F68" s="22">
        <f>SUM(F10:F67)</f>
        <v>25</v>
      </c>
      <c r="G68" s="23" t="s">
        <v>22</v>
      </c>
      <c r="H68" s="24">
        <f>SUM(H10:H67)</f>
        <v>64</v>
      </c>
      <c r="I68" s="24">
        <f>SUM(I10:I67)</f>
        <v>28</v>
      </c>
      <c r="J68" s="24">
        <f>SUM(J10:J67)</f>
        <v>22</v>
      </c>
      <c r="K68" s="25" t="s">
        <v>22</v>
      </c>
      <c r="L68" s="22">
        <f>SUM(L10:L67)</f>
        <v>90</v>
      </c>
      <c r="M68" s="22">
        <f>SUM(M10:M67)</f>
        <v>12</v>
      </c>
      <c r="N68" s="22">
        <f>SUM(N10:N67)</f>
        <v>24</v>
      </c>
      <c r="O68" s="25" t="s">
        <v>22</v>
      </c>
      <c r="P68" s="22">
        <f>SUM(P10:P67)</f>
        <v>64</v>
      </c>
      <c r="Q68" s="22">
        <f>SUM(Q10:Q67)</f>
        <v>40</v>
      </c>
      <c r="R68" s="22">
        <f>SUM(R10:R67)</f>
        <v>24</v>
      </c>
      <c r="S68" s="25" t="s">
        <v>22</v>
      </c>
      <c r="T68" s="22">
        <f>SUM(T10:T60)</f>
        <v>66</v>
      </c>
      <c r="U68" s="22">
        <f>SUM(U10:U60)</f>
        <v>24</v>
      </c>
      <c r="V68" s="22">
        <f>SUM(V10:V60)</f>
        <v>21</v>
      </c>
      <c r="W68" s="25" t="s">
        <v>22</v>
      </c>
      <c r="X68" s="22">
        <f>SUM(X10:X67)</f>
        <v>42</v>
      </c>
      <c r="Y68" s="22">
        <f>SUM(Y10:Y67)</f>
        <v>40</v>
      </c>
      <c r="Z68" s="22">
        <f>SUM(Z10:Z67)</f>
        <v>14</v>
      </c>
      <c r="AA68" s="25" t="s">
        <v>22</v>
      </c>
      <c r="AB68" s="22">
        <f>SUM(AB10:AB67)</f>
        <v>378</v>
      </c>
      <c r="AC68" s="22">
        <f>SUM(AC10:AC67)</f>
        <v>246</v>
      </c>
      <c r="AD68" s="22">
        <f>SUM(F68,J68,N68,R68,V68,Z68)</f>
        <v>130</v>
      </c>
      <c r="AE68" s="26">
        <f>SUM(AE10:AE67)</f>
        <v>624</v>
      </c>
    </row>
    <row r="69" spans="1:33" ht="15.75" x14ac:dyDescent="0.25">
      <c r="A69" s="608"/>
      <c r="B69" s="27"/>
      <c r="C69" s="28" t="s">
        <v>9</v>
      </c>
      <c r="D69" s="28"/>
      <c r="E69" s="28"/>
      <c r="F69" s="28"/>
      <c r="G69" s="29"/>
      <c r="H69" s="28"/>
      <c r="I69" s="28"/>
      <c r="J69" s="28"/>
      <c r="K69" s="28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  <c r="AA69" s="799"/>
      <c r="AB69" s="30"/>
      <c r="AC69" s="30"/>
      <c r="AD69" s="30"/>
      <c r="AE69" s="31"/>
    </row>
    <row r="70" spans="1:33" x14ac:dyDescent="0.2">
      <c r="A70" s="602" t="s">
        <v>67</v>
      </c>
      <c r="B70" s="53" t="s">
        <v>130</v>
      </c>
      <c r="C70" s="60" t="s">
        <v>68</v>
      </c>
      <c r="D70" s="99"/>
      <c r="E70" s="99"/>
      <c r="F70" s="132" t="s">
        <v>22</v>
      </c>
      <c r="G70" s="133"/>
      <c r="H70" s="102"/>
      <c r="I70" s="99">
        <v>12</v>
      </c>
      <c r="J70" s="132" t="s">
        <v>22</v>
      </c>
      <c r="K70" s="134" t="s">
        <v>155</v>
      </c>
      <c r="L70" s="99"/>
      <c r="M70" s="99"/>
      <c r="N70" s="132" t="s">
        <v>22</v>
      </c>
      <c r="O70" s="134"/>
      <c r="P70" s="99"/>
      <c r="Q70" s="99"/>
      <c r="R70" s="132" t="s">
        <v>22</v>
      </c>
      <c r="S70" s="134"/>
      <c r="T70" s="99"/>
      <c r="U70" s="99"/>
      <c r="V70" s="132" t="s">
        <v>22</v>
      </c>
      <c r="W70" s="134"/>
      <c r="X70" s="99"/>
      <c r="Y70" s="99"/>
      <c r="Z70" s="132" t="s">
        <v>22</v>
      </c>
      <c r="AA70" s="135"/>
      <c r="AB70" s="109"/>
      <c r="AC70" s="99"/>
      <c r="AD70" s="132" t="s">
        <v>22</v>
      </c>
      <c r="AE70" s="136"/>
      <c r="AF70" s="32" t="s">
        <v>373</v>
      </c>
      <c r="AG70" s="32" t="s">
        <v>374</v>
      </c>
    </row>
    <row r="71" spans="1:33" x14ac:dyDescent="0.2">
      <c r="A71" s="602" t="s">
        <v>71</v>
      </c>
      <c r="B71" s="53" t="s">
        <v>130</v>
      </c>
      <c r="C71" s="60" t="s">
        <v>72</v>
      </c>
      <c r="D71" s="99"/>
      <c r="E71" s="99"/>
      <c r="F71" s="132" t="s">
        <v>22</v>
      </c>
      <c r="G71" s="133"/>
      <c r="H71" s="102"/>
      <c r="I71" s="99"/>
      <c r="J71" s="132" t="s">
        <v>22</v>
      </c>
      <c r="K71" s="134"/>
      <c r="L71" s="99"/>
      <c r="M71" s="99">
        <v>12</v>
      </c>
      <c r="N71" s="132" t="s">
        <v>22</v>
      </c>
      <c r="O71" s="134" t="s">
        <v>155</v>
      </c>
      <c r="P71" s="99"/>
      <c r="Q71" s="99"/>
      <c r="R71" s="132" t="s">
        <v>22</v>
      </c>
      <c r="S71" s="134"/>
      <c r="T71" s="99"/>
      <c r="U71" s="99"/>
      <c r="V71" s="132" t="s">
        <v>22</v>
      </c>
      <c r="W71" s="134"/>
      <c r="X71" s="99"/>
      <c r="Y71" s="99"/>
      <c r="Z71" s="132" t="s">
        <v>22</v>
      </c>
      <c r="AA71" s="135"/>
      <c r="AB71" s="109"/>
      <c r="AC71" s="99"/>
      <c r="AD71" s="132" t="s">
        <v>22</v>
      </c>
      <c r="AE71" s="136"/>
      <c r="AF71" s="32" t="s">
        <v>373</v>
      </c>
      <c r="AG71" s="32" t="s">
        <v>374</v>
      </c>
    </row>
    <row r="72" spans="1:33" x14ac:dyDescent="0.2">
      <c r="A72" s="602" t="s">
        <v>73</v>
      </c>
      <c r="B72" s="53" t="s">
        <v>130</v>
      </c>
      <c r="C72" s="60" t="s">
        <v>74</v>
      </c>
      <c r="D72" s="99"/>
      <c r="E72" s="99"/>
      <c r="F72" s="132" t="s">
        <v>22</v>
      </c>
      <c r="G72" s="133"/>
      <c r="H72" s="102"/>
      <c r="I72" s="99"/>
      <c r="J72" s="132" t="s">
        <v>22</v>
      </c>
      <c r="K72" s="134"/>
      <c r="L72" s="99"/>
      <c r="M72" s="99"/>
      <c r="N72" s="132" t="s">
        <v>22</v>
      </c>
      <c r="O72" s="134"/>
      <c r="P72" s="99"/>
      <c r="Q72" s="99">
        <v>12</v>
      </c>
      <c r="R72" s="132" t="s">
        <v>22</v>
      </c>
      <c r="S72" s="134" t="s">
        <v>155</v>
      </c>
      <c r="T72" s="99"/>
      <c r="U72" s="99"/>
      <c r="V72" s="132" t="s">
        <v>22</v>
      </c>
      <c r="W72" s="134"/>
      <c r="X72" s="99"/>
      <c r="Y72" s="99"/>
      <c r="Z72" s="132" t="s">
        <v>22</v>
      </c>
      <c r="AA72" s="135"/>
      <c r="AB72" s="109"/>
      <c r="AC72" s="99"/>
      <c r="AD72" s="132" t="s">
        <v>22</v>
      </c>
      <c r="AE72" s="136"/>
      <c r="AF72" s="32" t="s">
        <v>373</v>
      </c>
      <c r="AG72" s="32" t="s">
        <v>374</v>
      </c>
    </row>
    <row r="73" spans="1:33" x14ac:dyDescent="0.2">
      <c r="A73" s="453" t="s">
        <v>159</v>
      </c>
      <c r="B73" s="51" t="s">
        <v>1</v>
      </c>
      <c r="C73" s="54" t="s">
        <v>133</v>
      </c>
      <c r="D73" s="66"/>
      <c r="E73" s="66"/>
      <c r="F73" s="129" t="s">
        <v>22</v>
      </c>
      <c r="G73" s="130"/>
      <c r="H73" s="70"/>
      <c r="I73" s="66"/>
      <c r="J73" s="129" t="s">
        <v>22</v>
      </c>
      <c r="K73" s="131"/>
      <c r="L73" s="66"/>
      <c r="M73" s="66"/>
      <c r="N73" s="129" t="s">
        <v>22</v>
      </c>
      <c r="O73" s="131"/>
      <c r="P73" s="66"/>
      <c r="Q73" s="66"/>
      <c r="R73" s="129" t="s">
        <v>22</v>
      </c>
      <c r="S73" s="68" t="s">
        <v>192</v>
      </c>
      <c r="T73" s="66"/>
      <c r="U73" s="66"/>
      <c r="V73" s="129" t="s">
        <v>22</v>
      </c>
      <c r="W73" s="131"/>
      <c r="X73" s="66"/>
      <c r="Y73" s="66"/>
      <c r="Z73" s="129" t="s">
        <v>22</v>
      </c>
      <c r="AA73" s="137"/>
      <c r="AB73" s="65"/>
      <c r="AC73" s="138"/>
      <c r="AD73" s="129" t="s">
        <v>22</v>
      </c>
      <c r="AE73" s="73"/>
    </row>
    <row r="74" spans="1:33" x14ac:dyDescent="0.2">
      <c r="A74" s="453" t="s">
        <v>134</v>
      </c>
      <c r="B74" s="51" t="s">
        <v>1</v>
      </c>
      <c r="C74" s="45" t="s">
        <v>135</v>
      </c>
      <c r="D74" s="66"/>
      <c r="E74" s="66"/>
      <c r="F74" s="129" t="s">
        <v>22</v>
      </c>
      <c r="G74" s="130"/>
      <c r="H74" s="70"/>
      <c r="I74" s="66"/>
      <c r="J74" s="129" t="s">
        <v>22</v>
      </c>
      <c r="K74" s="131"/>
      <c r="L74" s="66"/>
      <c r="M74" s="66"/>
      <c r="N74" s="129" t="s">
        <v>22</v>
      </c>
      <c r="O74" s="131"/>
      <c r="P74" s="66"/>
      <c r="Q74" s="66"/>
      <c r="R74" s="129" t="s">
        <v>22</v>
      </c>
      <c r="S74" s="131"/>
      <c r="T74" s="66"/>
      <c r="U74" s="66"/>
      <c r="V74" s="129" t="s">
        <v>22</v>
      </c>
      <c r="W74" s="131"/>
      <c r="X74" s="66"/>
      <c r="Y74" s="66"/>
      <c r="Z74" s="129" t="s">
        <v>22</v>
      </c>
      <c r="AA74" s="139" t="s">
        <v>193</v>
      </c>
      <c r="AB74" s="65"/>
      <c r="AC74" s="138"/>
      <c r="AD74" s="129" t="s">
        <v>22</v>
      </c>
      <c r="AE74" s="73"/>
    </row>
    <row r="75" spans="1:33" ht="13.5" thickBot="1" x14ac:dyDescent="0.25">
      <c r="A75" s="454" t="s">
        <v>136</v>
      </c>
      <c r="B75" s="51" t="s">
        <v>1</v>
      </c>
      <c r="C75" s="55" t="s">
        <v>137</v>
      </c>
      <c r="D75" s="66"/>
      <c r="E75" s="66"/>
      <c r="F75" s="129" t="s">
        <v>22</v>
      </c>
      <c r="G75" s="131"/>
      <c r="H75" s="66"/>
      <c r="I75" s="66"/>
      <c r="J75" s="129" t="s">
        <v>22</v>
      </c>
      <c r="K75" s="131"/>
      <c r="L75" s="66"/>
      <c r="M75" s="66"/>
      <c r="N75" s="129" t="s">
        <v>22</v>
      </c>
      <c r="O75" s="131"/>
      <c r="P75" s="66"/>
      <c r="Q75" s="66"/>
      <c r="R75" s="129" t="s">
        <v>22</v>
      </c>
      <c r="S75" s="131"/>
      <c r="T75" s="66"/>
      <c r="U75" s="66"/>
      <c r="V75" s="129" t="s">
        <v>22</v>
      </c>
      <c r="W75" s="131"/>
      <c r="X75" s="66"/>
      <c r="Y75" s="66"/>
      <c r="Z75" s="129" t="s">
        <v>22</v>
      </c>
      <c r="AA75" s="139" t="s">
        <v>193</v>
      </c>
      <c r="AB75" s="140"/>
      <c r="AC75" s="138"/>
      <c r="AD75" s="129" t="s">
        <v>22</v>
      </c>
      <c r="AE75" s="73"/>
    </row>
    <row r="76" spans="1:33" ht="18.75" thickBot="1" x14ac:dyDescent="0.3">
      <c r="A76" s="141"/>
      <c r="B76" s="142"/>
      <c r="C76" s="179" t="s">
        <v>18</v>
      </c>
      <c r="D76" s="33">
        <f>SUM(D70:D75)</f>
        <v>0</v>
      </c>
      <c r="E76" s="33">
        <f>SUM(E70:E75)</f>
        <v>0</v>
      </c>
      <c r="F76" s="34" t="s">
        <v>22</v>
      </c>
      <c r="G76" s="35" t="s">
        <v>22</v>
      </c>
      <c r="H76" s="33">
        <f>SUM(H70:H75)</f>
        <v>0</v>
      </c>
      <c r="I76" s="33">
        <f>SUM(I70:I75)</f>
        <v>12</v>
      </c>
      <c r="J76" s="34" t="s">
        <v>22</v>
      </c>
      <c r="K76" s="35" t="s">
        <v>22</v>
      </c>
      <c r="L76" s="33">
        <f>SUM(L70:L75)</f>
        <v>0</v>
      </c>
      <c r="M76" s="33">
        <f>SUM(M70:M75)</f>
        <v>12</v>
      </c>
      <c r="N76" s="34" t="s">
        <v>22</v>
      </c>
      <c r="O76" s="35" t="s">
        <v>22</v>
      </c>
      <c r="P76" s="33">
        <f>SUM(P70:P75)</f>
        <v>0</v>
      </c>
      <c r="Q76" s="33">
        <f>SUM(Q70:Q75)</f>
        <v>12</v>
      </c>
      <c r="R76" s="34" t="s">
        <v>22</v>
      </c>
      <c r="S76" s="35" t="s">
        <v>22</v>
      </c>
      <c r="T76" s="33">
        <f>SUM(T70:T75)</f>
        <v>0</v>
      </c>
      <c r="U76" s="33">
        <f>SUM(U70:U75)</f>
        <v>0</v>
      </c>
      <c r="V76" s="34" t="s">
        <v>22</v>
      </c>
      <c r="W76" s="35" t="s">
        <v>22</v>
      </c>
      <c r="X76" s="33">
        <f>SUM(X70:X75)</f>
        <v>0</v>
      </c>
      <c r="Y76" s="33">
        <f>SUM(Y70:Y75)</f>
        <v>0</v>
      </c>
      <c r="Z76" s="34" t="s">
        <v>22</v>
      </c>
      <c r="AA76" s="35" t="s">
        <v>22</v>
      </c>
      <c r="AB76" s="33">
        <f>SUM(AB70:AB75)</f>
        <v>0</v>
      </c>
      <c r="AC76" s="33">
        <f>SUM(AC70:AC75)</f>
        <v>0</v>
      </c>
      <c r="AD76" s="36" t="s">
        <v>22</v>
      </c>
      <c r="AE76" s="37">
        <f>SUM(AE70:AE75)</f>
        <v>0</v>
      </c>
    </row>
    <row r="77" spans="1:33" ht="18" x14ac:dyDescent="0.25">
      <c r="A77" s="609"/>
      <c r="B77" s="143"/>
      <c r="C77" s="180" t="s">
        <v>194</v>
      </c>
      <c r="D77" s="144"/>
      <c r="E77" s="144"/>
      <c r="F77" s="144"/>
      <c r="G77" s="144"/>
      <c r="H77" s="144"/>
      <c r="I77" s="144"/>
      <c r="J77" s="144"/>
      <c r="K77" s="144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788"/>
      <c r="X77" s="788"/>
      <c r="Y77" s="788"/>
      <c r="Z77" s="788"/>
      <c r="AA77" s="788"/>
      <c r="AB77" s="145"/>
      <c r="AC77" s="145"/>
      <c r="AD77" s="145"/>
      <c r="AE77" s="146"/>
    </row>
    <row r="78" spans="1:33" x14ac:dyDescent="0.2">
      <c r="A78" s="454" t="s">
        <v>195</v>
      </c>
      <c r="B78" s="51" t="s">
        <v>1</v>
      </c>
      <c r="C78" s="45" t="s">
        <v>196</v>
      </c>
      <c r="D78" s="66"/>
      <c r="E78" s="66"/>
      <c r="F78" s="67"/>
      <c r="G78" s="69"/>
      <c r="H78" s="70"/>
      <c r="I78" s="66"/>
      <c r="J78" s="67"/>
      <c r="K78" s="68"/>
      <c r="L78" s="66"/>
      <c r="M78" s="66"/>
      <c r="N78" s="67"/>
      <c r="O78" s="71"/>
      <c r="P78" s="65"/>
      <c r="Q78" s="66"/>
      <c r="R78" s="67"/>
      <c r="S78" s="68"/>
      <c r="T78" s="66">
        <v>4</v>
      </c>
      <c r="U78" s="66">
        <v>4</v>
      </c>
      <c r="V78" s="113">
        <v>3</v>
      </c>
      <c r="W78" s="114" t="s">
        <v>165</v>
      </c>
      <c r="X78" s="66"/>
      <c r="Y78" s="66"/>
      <c r="Z78" s="67"/>
      <c r="AA78" s="139"/>
      <c r="AB78" s="65">
        <v>4</v>
      </c>
      <c r="AC78" s="66">
        <v>4</v>
      </c>
      <c r="AD78" s="129">
        <v>3</v>
      </c>
      <c r="AE78" s="147"/>
      <c r="AF78" s="32" t="s">
        <v>303</v>
      </c>
      <c r="AG78" s="32" t="s">
        <v>375</v>
      </c>
    </row>
    <row r="79" spans="1:33" ht="13.5" thickBot="1" x14ac:dyDescent="0.25">
      <c r="A79" s="454" t="s">
        <v>197</v>
      </c>
      <c r="B79" s="51" t="s">
        <v>1</v>
      </c>
      <c r="C79" s="45" t="s">
        <v>198</v>
      </c>
      <c r="D79" s="66"/>
      <c r="E79" s="66"/>
      <c r="F79" s="67"/>
      <c r="G79" s="71"/>
      <c r="H79" s="140"/>
      <c r="I79" s="66"/>
      <c r="J79" s="67"/>
      <c r="K79" s="68"/>
      <c r="L79" s="66"/>
      <c r="M79" s="66"/>
      <c r="N79" s="67"/>
      <c r="O79" s="71"/>
      <c r="P79" s="140"/>
      <c r="Q79" s="66"/>
      <c r="R79" s="67"/>
      <c r="S79" s="68"/>
      <c r="T79" s="66"/>
      <c r="U79" s="66"/>
      <c r="V79" s="113"/>
      <c r="W79" s="114"/>
      <c r="X79" s="66"/>
      <c r="Y79" s="66">
        <v>12</v>
      </c>
      <c r="Z79" s="67">
        <v>9</v>
      </c>
      <c r="AA79" s="139" t="s">
        <v>166</v>
      </c>
      <c r="AB79" s="140"/>
      <c r="AC79" s="66">
        <v>12</v>
      </c>
      <c r="AD79" s="129">
        <v>9</v>
      </c>
      <c r="AE79" s="73"/>
    </row>
    <row r="80" spans="1:33" ht="18.75" thickBot="1" x14ac:dyDescent="0.3">
      <c r="A80" s="141"/>
      <c r="B80" s="142"/>
      <c r="C80" s="179" t="s">
        <v>199</v>
      </c>
      <c r="D80" s="33">
        <v>0</v>
      </c>
      <c r="E80" s="33">
        <v>0</v>
      </c>
      <c r="F80" s="33">
        <f>SUM(F78:F79)</f>
        <v>0</v>
      </c>
      <c r="G80" s="35" t="s">
        <v>22</v>
      </c>
      <c r="H80" s="33">
        <v>0</v>
      </c>
      <c r="I80" s="33">
        <v>0</v>
      </c>
      <c r="J80" s="33">
        <f>SUM(J78:J79)</f>
        <v>0</v>
      </c>
      <c r="K80" s="35" t="s">
        <v>22</v>
      </c>
      <c r="L80" s="33">
        <f>SUM(L78:L79)</f>
        <v>0</v>
      </c>
      <c r="M80" s="33">
        <f>SUM(M78:M79)</f>
        <v>0</v>
      </c>
      <c r="N80" s="33">
        <f>SUM(N78:N79)</f>
        <v>0</v>
      </c>
      <c r="O80" s="35" t="s">
        <v>22</v>
      </c>
      <c r="P80" s="33">
        <f>SUM(P78:P79)</f>
        <v>0</v>
      </c>
      <c r="Q80" s="33">
        <f>SUM(Q78:Q79)</f>
        <v>0</v>
      </c>
      <c r="R80" s="33">
        <f>SUM(R78:R79)</f>
        <v>0</v>
      </c>
      <c r="S80" s="35" t="s">
        <v>22</v>
      </c>
      <c r="T80" s="33">
        <f>SUM(T78:T79)</f>
        <v>4</v>
      </c>
      <c r="U80" s="33">
        <f>SUM(U78:U79)</f>
        <v>4</v>
      </c>
      <c r="V80" s="33">
        <f>SUM(V78:V79)</f>
        <v>3</v>
      </c>
      <c r="W80" s="35" t="s">
        <v>22</v>
      </c>
      <c r="X80" s="33">
        <f>SUM(X78:X79)</f>
        <v>0</v>
      </c>
      <c r="Y80" s="33">
        <f>SUM(Y78:Y79)</f>
        <v>12</v>
      </c>
      <c r="Z80" s="33">
        <f>SUM(Z78:Z79)</f>
        <v>9</v>
      </c>
      <c r="AA80" s="35" t="s">
        <v>22</v>
      </c>
      <c r="AB80" s="33">
        <f t="shared" ref="AB80:AD80" si="4">SUM(AB78:AB79)</f>
        <v>4</v>
      </c>
      <c r="AC80" s="33">
        <f t="shared" si="4"/>
        <v>16</v>
      </c>
      <c r="AD80" s="33">
        <f t="shared" si="4"/>
        <v>12</v>
      </c>
      <c r="AE80" s="37"/>
    </row>
    <row r="81" spans="1:31" ht="18.75" thickBot="1" x14ac:dyDescent="0.25">
      <c r="A81" s="148"/>
      <c r="B81" s="149"/>
      <c r="C81" s="38" t="s">
        <v>28</v>
      </c>
      <c r="D81" s="39">
        <f>D68+D76+D80</f>
        <v>52</v>
      </c>
      <c r="E81" s="39">
        <f>E68+E76+E80</f>
        <v>102</v>
      </c>
      <c r="F81" s="39">
        <f>F68+F80</f>
        <v>25</v>
      </c>
      <c r="G81" s="40" t="s">
        <v>22</v>
      </c>
      <c r="H81" s="39">
        <f>H68+H76+H80</f>
        <v>64</v>
      </c>
      <c r="I81" s="39">
        <f>I68+I76+I80</f>
        <v>40</v>
      </c>
      <c r="J81" s="39">
        <f>J68+J80</f>
        <v>22</v>
      </c>
      <c r="K81" s="40" t="s">
        <v>22</v>
      </c>
      <c r="L81" s="39">
        <f>L68+L76+L80</f>
        <v>90</v>
      </c>
      <c r="M81" s="39">
        <f>M68+M76+M80</f>
        <v>24</v>
      </c>
      <c r="N81" s="39">
        <f>N68+N80</f>
        <v>24</v>
      </c>
      <c r="O81" s="40" t="s">
        <v>22</v>
      </c>
      <c r="P81" s="39">
        <f>P68+P76+P80</f>
        <v>64</v>
      </c>
      <c r="Q81" s="39">
        <f>Q68+Q76+Q80</f>
        <v>52</v>
      </c>
      <c r="R81" s="39">
        <f>R68+R80</f>
        <v>24</v>
      </c>
      <c r="S81" s="40" t="s">
        <v>22</v>
      </c>
      <c r="T81" s="39">
        <f>T68+T76+T80</f>
        <v>70</v>
      </c>
      <c r="U81" s="39">
        <f>U68+U76+U80</f>
        <v>28</v>
      </c>
      <c r="V81" s="39">
        <f>V68+V80</f>
        <v>24</v>
      </c>
      <c r="W81" s="40" t="s">
        <v>22</v>
      </c>
      <c r="X81" s="39">
        <f>X68+X76+X80</f>
        <v>42</v>
      </c>
      <c r="Y81" s="39">
        <f>Y68+Y76+Y80</f>
        <v>52</v>
      </c>
      <c r="Z81" s="39">
        <f>Z68+Z80</f>
        <v>23</v>
      </c>
      <c r="AA81" s="40" t="s">
        <v>22</v>
      </c>
      <c r="AB81" s="39">
        <f>AB68+AB76+AB80</f>
        <v>382</v>
      </c>
      <c r="AC81" s="39">
        <f>AC68+AC76+AC80</f>
        <v>262</v>
      </c>
      <c r="AD81" s="39">
        <f>AD68+AD80</f>
        <v>142</v>
      </c>
      <c r="AE81" s="41">
        <f>AE68+AE76+AE80</f>
        <v>624</v>
      </c>
    </row>
    <row r="82" spans="1:31" ht="14.25" thickTop="1" thickBot="1" x14ac:dyDescent="0.25">
      <c r="A82" s="791"/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792"/>
      <c r="U82" s="792"/>
      <c r="V82" s="792"/>
      <c r="W82" s="792"/>
      <c r="X82" s="792"/>
      <c r="Y82" s="792"/>
      <c r="Z82" s="792"/>
      <c r="AA82" s="792"/>
      <c r="AB82" s="151"/>
      <c r="AC82" s="151"/>
      <c r="AD82" s="151"/>
      <c r="AE82" s="152"/>
    </row>
    <row r="83" spans="1:31" ht="13.5" thickTop="1" x14ac:dyDescent="0.2">
      <c r="A83" s="789" t="s">
        <v>24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N83" s="790"/>
      <c r="O83" s="790"/>
      <c r="P83" s="790"/>
      <c r="Q83" s="790"/>
      <c r="R83" s="790"/>
      <c r="S83" s="790"/>
      <c r="T83" s="790"/>
      <c r="U83" s="790"/>
      <c r="V83" s="790"/>
      <c r="W83" s="790"/>
      <c r="X83" s="790"/>
      <c r="Y83" s="790"/>
      <c r="Z83" s="790"/>
      <c r="AA83" s="790"/>
      <c r="AB83" s="153"/>
      <c r="AC83" s="153"/>
      <c r="AD83" s="153"/>
      <c r="AE83" s="154"/>
    </row>
    <row r="84" spans="1:31" x14ac:dyDescent="0.2">
      <c r="A84" s="158"/>
      <c r="B84" s="132"/>
      <c r="C84" s="155" t="s">
        <v>19</v>
      </c>
      <c r="D84" s="156"/>
      <c r="E84" s="156"/>
      <c r="F84" s="110"/>
      <c r="G84" s="157" t="str">
        <f>IF(COUNTIF(G10:G79,"A")=0,"",COUNTIF(G10:G79,"A"))</f>
        <v/>
      </c>
      <c r="H84" s="156"/>
      <c r="I84" s="156"/>
      <c r="J84" s="110"/>
      <c r="K84" s="157">
        <f>IF(COUNTIF(K10:K79,"A")=0,"",COUNTIF(K10:K79,"A"))</f>
        <v>1</v>
      </c>
      <c r="L84" s="156"/>
      <c r="M84" s="156"/>
      <c r="N84" s="110"/>
      <c r="O84" s="157">
        <f>IF(COUNTIF(O10:O79,"A")=0,"",COUNTIF(O10:O79,"A"))</f>
        <v>1</v>
      </c>
      <c r="P84" s="156"/>
      <c r="Q84" s="156"/>
      <c r="R84" s="110"/>
      <c r="S84" s="157">
        <f>IF(COUNTIF(S10:S79,"A")=0,"",COUNTIF(S10:S79,"A"))</f>
        <v>1</v>
      </c>
      <c r="T84" s="156"/>
      <c r="U84" s="156"/>
      <c r="V84" s="110"/>
      <c r="W84" s="157" t="str">
        <f>IF(COUNTIF(W10:W79,"A")=0,"",COUNTIF(W10:W79,"A"))</f>
        <v/>
      </c>
      <c r="X84" s="156"/>
      <c r="Y84" s="156"/>
      <c r="Z84" s="110"/>
      <c r="AA84" s="157" t="str">
        <f>IF(COUNTIF(AA10:AA79,"A")=0,"",COUNTIF(AA10:AA79,"A"))</f>
        <v/>
      </c>
      <c r="AB84" s="156"/>
      <c r="AC84" s="156"/>
      <c r="AD84" s="110"/>
      <c r="AE84" s="372">
        <f t="shared" ref="AE84:AE96" si="5">IF(SUM(G84:AA84)=0,"",SUM(G84:AA84))</f>
        <v>3</v>
      </c>
    </row>
    <row r="85" spans="1:31" x14ac:dyDescent="0.2">
      <c r="A85" s="158"/>
      <c r="B85" s="132"/>
      <c r="C85" s="155" t="s">
        <v>20</v>
      </c>
      <c r="D85" s="156"/>
      <c r="E85" s="156"/>
      <c r="F85" s="110"/>
      <c r="G85" s="157">
        <f>IF(COUNTIF(G10:G79,"B")=0,"",COUNTIF(G10:G79,"B"))</f>
        <v>1</v>
      </c>
      <c r="H85" s="156"/>
      <c r="I85" s="156"/>
      <c r="J85" s="110"/>
      <c r="K85" s="157" t="str">
        <f>IF(COUNTIF(K10:K79,"B")=0,"",COUNTIF(K10:K79,"B"))</f>
        <v/>
      </c>
      <c r="L85" s="156"/>
      <c r="M85" s="156"/>
      <c r="N85" s="110"/>
      <c r="O85" s="157" t="str">
        <f>IF(COUNTIF(O10:O79,"B")=0,"",COUNTIF(O10:O79,"B"))</f>
        <v/>
      </c>
      <c r="P85" s="156"/>
      <c r="Q85" s="156"/>
      <c r="R85" s="110"/>
      <c r="S85" s="157" t="str">
        <f>IF(COUNTIF(S10:S79,"B")=0,"",COUNTIF(S10:S79,"B"))</f>
        <v/>
      </c>
      <c r="T85" s="156"/>
      <c r="U85" s="156"/>
      <c r="V85" s="110"/>
      <c r="W85" s="157">
        <f>IF(COUNTIF(W10:W79,"B")=0,"",COUNTIF(W10:W79,"B"))</f>
        <v>1</v>
      </c>
      <c r="X85" s="156"/>
      <c r="Y85" s="156"/>
      <c r="Z85" s="110"/>
      <c r="AA85" s="157" t="str">
        <f>IF(COUNTIF(AA10:AA79,"B")=0,"",COUNTIF(AA10:AA79,"B"))</f>
        <v/>
      </c>
      <c r="AB85" s="156"/>
      <c r="AC85" s="156"/>
      <c r="AD85" s="110"/>
      <c r="AE85" s="372">
        <f t="shared" si="5"/>
        <v>2</v>
      </c>
    </row>
    <row r="86" spans="1:31" x14ac:dyDescent="0.2">
      <c r="A86" s="158"/>
      <c r="B86" s="132"/>
      <c r="C86" s="155" t="s">
        <v>201</v>
      </c>
      <c r="D86" s="156"/>
      <c r="E86" s="156"/>
      <c r="F86" s="110"/>
      <c r="G86" s="157">
        <f>IF(COUNTIF(G10:G79,"ÉÉ")=0,"",COUNTIF(G10:G79,"ÉÉ"))</f>
        <v>4</v>
      </c>
      <c r="H86" s="156"/>
      <c r="I86" s="156"/>
      <c r="J86" s="110"/>
      <c r="K86" s="157">
        <f>IF(COUNTIF(K10:K79,"ÉÉ")=0,"",COUNTIF(K10:K79,"ÉÉ"))</f>
        <v>1</v>
      </c>
      <c r="L86" s="156"/>
      <c r="M86" s="156"/>
      <c r="N86" s="110"/>
      <c r="O86" s="157" t="str">
        <f>IF(COUNTIF(O10:O79,"ÉÉ")=0,"",COUNTIF(O10:O79,"ÉÉ"))</f>
        <v/>
      </c>
      <c r="P86" s="156"/>
      <c r="Q86" s="156"/>
      <c r="R86" s="110"/>
      <c r="S86" s="157">
        <v>1</v>
      </c>
      <c r="T86" s="156"/>
      <c r="U86" s="156"/>
      <c r="V86" s="110"/>
      <c r="W86" s="157">
        <f>IF(COUNTIF(W10:W79,"ÉÉ")=0,"",COUNTIF(W10:W79,"ÉÉ"))</f>
        <v>2</v>
      </c>
      <c r="X86" s="156"/>
      <c r="Y86" s="156"/>
      <c r="Z86" s="110"/>
      <c r="AA86" s="157" t="str">
        <f>IF(COUNTIF(AA10:AA79,"ÉÉ")=0,"",COUNTIF(AA10:AA79,"ÉÉ"))</f>
        <v/>
      </c>
      <c r="AB86" s="156"/>
      <c r="AC86" s="156"/>
      <c r="AD86" s="110"/>
      <c r="AE86" s="372">
        <f t="shared" si="5"/>
        <v>8</v>
      </c>
    </row>
    <row r="87" spans="1:31" x14ac:dyDescent="0.2">
      <c r="A87" s="158"/>
      <c r="B87" s="155"/>
      <c r="C87" s="155" t="s">
        <v>202</v>
      </c>
      <c r="D87" s="159"/>
      <c r="E87" s="159"/>
      <c r="F87" s="160"/>
      <c r="G87" s="157" t="str">
        <f>IF(COUNTIF(G10:G79,"ÉÉ(Z)")=0,"",COUNTIF(G10:G79,"ÉÉ(Z)"))</f>
        <v/>
      </c>
      <c r="H87" s="159"/>
      <c r="I87" s="159"/>
      <c r="J87" s="160"/>
      <c r="K87" s="157" t="str">
        <f>IF(COUNTIF(K10:K79,"ÉÉ(Z)")=0,"",COUNTIF(K10:K79,"ÉÉ(Z)"))</f>
        <v/>
      </c>
      <c r="L87" s="159"/>
      <c r="M87" s="159"/>
      <c r="N87" s="160"/>
      <c r="O87" s="157" t="str">
        <f>IF(COUNTIF(O10:O79,"ÉÉ(Z)")=0,"",COUNTIF(O10:O79,"ÉÉ(Z)"))</f>
        <v/>
      </c>
      <c r="P87" s="159"/>
      <c r="Q87" s="159"/>
      <c r="R87" s="160"/>
      <c r="S87" s="157" t="str">
        <f>IF(COUNTIF(S10:S79,"ÉÉ(Z)")=0,"",COUNTIF(S10:S79,"ÉÉ(Z)"))</f>
        <v/>
      </c>
      <c r="T87" s="159"/>
      <c r="U87" s="159"/>
      <c r="V87" s="160"/>
      <c r="W87" s="157" t="str">
        <f>IF(COUNTIF(W10:W79,"ÉÉ(Z)")=0,"",COUNTIF(W10:W79,"ÉÉ(Z)"))</f>
        <v/>
      </c>
      <c r="X87" s="159"/>
      <c r="Y87" s="159"/>
      <c r="Z87" s="160"/>
      <c r="AA87" s="157">
        <f>IF(COUNTIF(AA10:AA79,"ÉÉ(Z)")=0,"",COUNTIF(AA10:AA79,"ÉÉ(Z)"))</f>
        <v>1</v>
      </c>
      <c r="AB87" s="159"/>
      <c r="AC87" s="159"/>
      <c r="AD87" s="160"/>
      <c r="AE87" s="372">
        <f t="shared" si="5"/>
        <v>1</v>
      </c>
    </row>
    <row r="88" spans="1:31" x14ac:dyDescent="0.2">
      <c r="A88" s="158"/>
      <c r="B88" s="132"/>
      <c r="C88" s="155" t="s">
        <v>203</v>
      </c>
      <c r="D88" s="156"/>
      <c r="E88" s="156"/>
      <c r="F88" s="110"/>
      <c r="G88" s="157">
        <f>IF(COUNTIF(G10:G79,"GYJ")=0,"",COUNTIF(G10:G79,"GYJ"))</f>
        <v>5</v>
      </c>
      <c r="H88" s="156"/>
      <c r="I88" s="156"/>
      <c r="J88" s="110"/>
      <c r="K88" s="157">
        <f>IF(COUNTIF(K10:K79,"GYJ")=0,"",COUNTIF(K10:K79,"GYJ"))</f>
        <v>2</v>
      </c>
      <c r="L88" s="156"/>
      <c r="M88" s="156"/>
      <c r="N88" s="110"/>
      <c r="O88" s="157">
        <f>IF(COUNTIF(O10:O79,"GYJ")=0,"",COUNTIF(O10:O79,"GYJ"))</f>
        <v>1</v>
      </c>
      <c r="P88" s="156"/>
      <c r="Q88" s="156"/>
      <c r="R88" s="110"/>
      <c r="S88" s="157">
        <f>IF(COUNTIF(S10:S79,"GYJ")=0,"",COUNTIF(S10:S79,"GYJ"))</f>
        <v>3</v>
      </c>
      <c r="T88" s="156"/>
      <c r="U88" s="156"/>
      <c r="V88" s="110"/>
      <c r="W88" s="157">
        <f>IF(COUNTIF(W10:W79,"GYJ")=0,"",COUNTIF(W10:W79,"GYJ"))</f>
        <v>1</v>
      </c>
      <c r="X88" s="156"/>
      <c r="Y88" s="156"/>
      <c r="Z88" s="110"/>
      <c r="AA88" s="157">
        <f>IF(COUNTIF(AA10:AA79,"GYJ")=0,"",COUNTIF(AA10:AA79,"GYJ"))</f>
        <v>7</v>
      </c>
      <c r="AB88" s="156"/>
      <c r="AC88" s="156"/>
      <c r="AD88" s="110"/>
      <c r="AE88" s="372">
        <f t="shared" si="5"/>
        <v>19</v>
      </c>
    </row>
    <row r="89" spans="1:31" x14ac:dyDescent="0.2">
      <c r="A89" s="158"/>
      <c r="B89" s="132"/>
      <c r="C89" s="155" t="s">
        <v>204</v>
      </c>
      <c r="D89" s="156"/>
      <c r="E89" s="156"/>
      <c r="F89" s="110"/>
      <c r="G89" s="157" t="str">
        <f>IF(COUNTIF(G10:G79,"GYJ(Z)")=0,"",COUNTIF(G10:G79,"GYJ(Z)"))</f>
        <v/>
      </c>
      <c r="H89" s="156"/>
      <c r="I89" s="156"/>
      <c r="J89" s="110"/>
      <c r="K89" s="157" t="str">
        <f>IF(COUNTIF(K10:K79,"GYJ(Z)")=0,"",COUNTIF(K10:K79,"GYJ(Z)"))</f>
        <v/>
      </c>
      <c r="L89" s="156"/>
      <c r="M89" s="156"/>
      <c r="N89" s="110"/>
      <c r="O89" s="157" t="str">
        <f>IF(COUNTIF(O10:O79,"GYJ(Z)")=0,"",COUNTIF(O10:O79,"GYJ(Z)"))</f>
        <v/>
      </c>
      <c r="P89" s="156"/>
      <c r="Q89" s="156"/>
      <c r="R89" s="110"/>
      <c r="S89" s="157" t="str">
        <f>IF(COUNTIF(S10:S79,"GYJ(Z)")=0,"",COUNTIF(S10:S79,"GYJ(Z)"))</f>
        <v/>
      </c>
      <c r="T89" s="156"/>
      <c r="U89" s="156"/>
      <c r="V89" s="110"/>
      <c r="W89" s="157" t="str">
        <f>IF(COUNTIF(W10:W79,"GYJ(Z)")=0,"",COUNTIF(W10:W79,"GYJ(Z)"))</f>
        <v/>
      </c>
      <c r="X89" s="156"/>
      <c r="Y89" s="156"/>
      <c r="Z89" s="110"/>
      <c r="AA89" s="157" t="str">
        <f>IF(COUNTIF(AA10:AA79,"GYJ(Z)")=0,"",COUNTIF(AA10:AA79,"GYJ(Z)"))</f>
        <v/>
      </c>
      <c r="AB89" s="156"/>
      <c r="AC89" s="156"/>
      <c r="AD89" s="110"/>
      <c r="AE89" s="372" t="str">
        <f t="shared" si="5"/>
        <v/>
      </c>
    </row>
    <row r="90" spans="1:31" x14ac:dyDescent="0.2">
      <c r="A90" s="158"/>
      <c r="B90" s="132"/>
      <c r="C90" s="155" t="s">
        <v>156</v>
      </c>
      <c r="D90" s="156"/>
      <c r="E90" s="156"/>
      <c r="F90" s="110"/>
      <c r="G90" s="157">
        <f>IF(COUNTIF(G10:G79,"K")=0,"",COUNTIF(G10:G79,"K"))</f>
        <v>1</v>
      </c>
      <c r="H90" s="156"/>
      <c r="I90" s="156"/>
      <c r="J90" s="110"/>
      <c r="K90" s="157">
        <f>IF(COUNTIF(K10:K79,"K")=0,"",COUNTIF(K10:K79,"K"))</f>
        <v>4</v>
      </c>
      <c r="L90" s="156"/>
      <c r="M90" s="156"/>
      <c r="N90" s="110"/>
      <c r="O90" s="157">
        <f>IF(COUNTIF(O10:O79,"K")=0,"",COUNTIF(O10:O79,"K"))</f>
        <v>3</v>
      </c>
      <c r="P90" s="156"/>
      <c r="Q90" s="156"/>
      <c r="R90" s="110"/>
      <c r="S90" s="157">
        <f>IF(COUNTIF(S10:S79,"K")=0,"",COUNTIF(S10:S79,"K"))</f>
        <v>3</v>
      </c>
      <c r="T90" s="156"/>
      <c r="U90" s="156"/>
      <c r="V90" s="110"/>
      <c r="W90" s="157">
        <f>IF(COUNTIF(W10:W79,"K")=0,"",COUNTIF(W10:W79,"K"))</f>
        <v>3</v>
      </c>
      <c r="X90" s="156"/>
      <c r="Y90" s="156"/>
      <c r="Z90" s="110"/>
      <c r="AA90" s="157">
        <f>IF(COUNTIF(AA10:AA79,"K")=0,"",COUNTIF(AA10:AA79,"K"))</f>
        <v>2</v>
      </c>
      <c r="AB90" s="156"/>
      <c r="AC90" s="156"/>
      <c r="AD90" s="110"/>
      <c r="AE90" s="372">
        <f t="shared" si="5"/>
        <v>16</v>
      </c>
    </row>
    <row r="91" spans="1:31" x14ac:dyDescent="0.2">
      <c r="A91" s="158"/>
      <c r="B91" s="132"/>
      <c r="C91" s="155" t="s">
        <v>157</v>
      </c>
      <c r="D91" s="156"/>
      <c r="E91" s="156"/>
      <c r="F91" s="110"/>
      <c r="G91" s="157" t="str">
        <f>IF(COUNTIF(G10:G79,"K(Z)")=0,"",COUNTIF(G10:G79,"K(Z)"))</f>
        <v/>
      </c>
      <c r="H91" s="156"/>
      <c r="I91" s="156"/>
      <c r="J91" s="110"/>
      <c r="K91" s="157">
        <f>IF(COUNTIF(K10:K79,"K(Z)")=0,"",COUNTIF(K10:K79,"K(Z)"))</f>
        <v>2</v>
      </c>
      <c r="L91" s="156"/>
      <c r="M91" s="156"/>
      <c r="N91" s="110"/>
      <c r="O91" s="157">
        <f>IF(COUNTIF(O10:O79,"K(Z)")=0,"",COUNTIF(O10:O79,"K(Z)"))</f>
        <v>3</v>
      </c>
      <c r="P91" s="156"/>
      <c r="Q91" s="156"/>
      <c r="R91" s="110"/>
      <c r="S91" s="157">
        <f>IF(COUNTIF(S10:S79,"K(Z)")=0,"",COUNTIF(S10:S79,"K(Z)"))</f>
        <v>2</v>
      </c>
      <c r="T91" s="156"/>
      <c r="U91" s="156"/>
      <c r="V91" s="110"/>
      <c r="W91" s="157">
        <f>IF(COUNTIF(W10:W79,"K(Z)")=0,"",COUNTIF(W10:W79,"K(Z)"))</f>
        <v>2</v>
      </c>
      <c r="X91" s="156"/>
      <c r="Y91" s="156"/>
      <c r="Z91" s="110"/>
      <c r="AA91" s="157" t="str">
        <f>IF(COUNTIF(AA10:AA79,"K(Z)")=0,"",COUNTIF(AA10:AA79,"K(Z)"))</f>
        <v/>
      </c>
      <c r="AB91" s="156"/>
      <c r="AC91" s="156"/>
      <c r="AD91" s="110"/>
      <c r="AE91" s="372">
        <f t="shared" si="5"/>
        <v>9</v>
      </c>
    </row>
    <row r="92" spans="1:31" x14ac:dyDescent="0.2">
      <c r="A92" s="158"/>
      <c r="B92" s="132"/>
      <c r="C92" s="155" t="s">
        <v>21</v>
      </c>
      <c r="D92" s="156"/>
      <c r="E92" s="156"/>
      <c r="F92" s="110"/>
      <c r="G92" s="157" t="str">
        <f>IF(COUNTIF(G10:G79,"AV")=0,"",COUNTIF(G10:G79,"AV"))</f>
        <v/>
      </c>
      <c r="H92" s="156"/>
      <c r="I92" s="156"/>
      <c r="J92" s="110"/>
      <c r="K92" s="157" t="str">
        <f>IF(COUNTIF(K10:K79,"AV")=0,"",COUNTIF(K10:K79,"AV"))</f>
        <v/>
      </c>
      <c r="L92" s="156"/>
      <c r="M92" s="156"/>
      <c r="N92" s="110"/>
      <c r="O92" s="157" t="str">
        <f>IF(COUNTIF(O10:O79,"AV")=0,"",COUNTIF(O10:O79,"AV"))</f>
        <v/>
      </c>
      <c r="P92" s="156"/>
      <c r="Q92" s="156"/>
      <c r="R92" s="110"/>
      <c r="S92" s="157" t="str">
        <f>IF(COUNTIF(S10:S79,"AV")=0,"",COUNTIF(S10:S79,"AV"))</f>
        <v/>
      </c>
      <c r="T92" s="156"/>
      <c r="U92" s="156"/>
      <c r="V92" s="110"/>
      <c r="W92" s="157" t="str">
        <f>IF(COUNTIF(W10:W79,"AV")=0,"",COUNTIF(W10:W79,"AV"))</f>
        <v/>
      </c>
      <c r="X92" s="156"/>
      <c r="Y92" s="156"/>
      <c r="Z92" s="110"/>
      <c r="AA92" s="157" t="str">
        <f>IF(COUNTIF(AA10:AA79,"AV")=0,"",COUNTIF(AA10:AA79,"AV"))</f>
        <v/>
      </c>
      <c r="AB92" s="156"/>
      <c r="AC92" s="156"/>
      <c r="AD92" s="110"/>
      <c r="AE92" s="372" t="str">
        <f t="shared" si="5"/>
        <v/>
      </c>
    </row>
    <row r="93" spans="1:31" x14ac:dyDescent="0.2">
      <c r="A93" s="158"/>
      <c r="B93" s="132"/>
      <c r="C93" s="155" t="s">
        <v>205</v>
      </c>
      <c r="D93" s="156"/>
      <c r="E93" s="156"/>
      <c r="F93" s="110"/>
      <c r="G93" s="157" t="str">
        <f>IF(COUNTIF(G10:G79,"KV")=0,"",COUNTIF(G10:G79,"KV"))</f>
        <v/>
      </c>
      <c r="H93" s="156"/>
      <c r="I93" s="156"/>
      <c r="J93" s="110"/>
      <c r="K93" s="157" t="str">
        <f>IF(COUNTIF(K10:K79,"KV")=0,"",COUNTIF(K10:K79,"KV"))</f>
        <v/>
      </c>
      <c r="L93" s="156"/>
      <c r="M93" s="156"/>
      <c r="N93" s="110"/>
      <c r="O93" s="157" t="str">
        <f>IF(COUNTIF(O10:O79,"KV")=0,"",COUNTIF(O10:O79,"KV"))</f>
        <v/>
      </c>
      <c r="P93" s="156"/>
      <c r="Q93" s="156"/>
      <c r="R93" s="110"/>
      <c r="S93" s="157" t="str">
        <f>IF(COUNTIF(S10:S79,"KV")=0,"",COUNTIF(S10:S79,"KV"))</f>
        <v/>
      </c>
      <c r="T93" s="156"/>
      <c r="U93" s="156"/>
      <c r="V93" s="110"/>
      <c r="W93" s="157" t="str">
        <f>IF(COUNTIF(W10:W79,"KV")=0,"",COUNTIF(W10:W79,"KV"))</f>
        <v/>
      </c>
      <c r="X93" s="156"/>
      <c r="Y93" s="156"/>
      <c r="Z93" s="110"/>
      <c r="AA93" s="157" t="str">
        <f>IF(COUNTIF(AA10:AA79,"KV")=0,"",COUNTIF(AA10:AA79,"KV"))</f>
        <v/>
      </c>
      <c r="AB93" s="156"/>
      <c r="AC93" s="156"/>
      <c r="AD93" s="110"/>
      <c r="AE93" s="372" t="str">
        <f t="shared" si="5"/>
        <v/>
      </c>
    </row>
    <row r="94" spans="1:31" x14ac:dyDescent="0.2">
      <c r="A94" s="161"/>
      <c r="B94" s="162"/>
      <c r="C94" s="163" t="s">
        <v>206</v>
      </c>
      <c r="D94" s="164"/>
      <c r="E94" s="164"/>
      <c r="F94" s="165"/>
      <c r="G94" s="157" t="str">
        <f>IF(COUNTIF(G10:G79,"SZG")=0,"",COUNTIF(G10:G79,"SZG"))</f>
        <v/>
      </c>
      <c r="H94" s="164"/>
      <c r="I94" s="164"/>
      <c r="J94" s="165"/>
      <c r="K94" s="157" t="str">
        <f>IF(COUNTIF(K10:K79,"SZG")=0,"",COUNTIF(K10:K79,"SZG"))</f>
        <v/>
      </c>
      <c r="L94" s="164"/>
      <c r="M94" s="164"/>
      <c r="N94" s="165"/>
      <c r="O94" s="157" t="str">
        <f>IF(COUNTIF(O10:O79,"SZG")=0,"",COUNTIF(O10:O79,"SZG"))</f>
        <v/>
      </c>
      <c r="P94" s="164"/>
      <c r="Q94" s="164"/>
      <c r="R94" s="165"/>
      <c r="S94" s="157">
        <v>1</v>
      </c>
      <c r="T94" s="164"/>
      <c r="U94" s="164"/>
      <c r="V94" s="165"/>
      <c r="W94" s="157" t="str">
        <f>IF(COUNTIF(W10:W79,"SZG")=0,"",COUNTIF(W10:W79,"SZG"))</f>
        <v/>
      </c>
      <c r="X94" s="164"/>
      <c r="Y94" s="164"/>
      <c r="Z94" s="165"/>
      <c r="AA94" s="157" t="str">
        <f>IF(COUNTIF(AA10:AA79,"SZG")=0,"",COUNTIF(AA10:AA79,"SZG"))</f>
        <v/>
      </c>
      <c r="AB94" s="156"/>
      <c r="AC94" s="156"/>
      <c r="AD94" s="110"/>
      <c r="AE94" s="372">
        <f t="shared" si="5"/>
        <v>1</v>
      </c>
    </row>
    <row r="95" spans="1:31" x14ac:dyDescent="0.2">
      <c r="A95" s="161"/>
      <c r="B95" s="162"/>
      <c r="C95" s="163" t="s">
        <v>207</v>
      </c>
      <c r="D95" s="164"/>
      <c r="E95" s="164"/>
      <c r="F95" s="165"/>
      <c r="G95" s="157" t="str">
        <f>IF(COUNTIF(G10:G79,"ZV")=0,"",COUNTIF(G10:G79,"ZV"))</f>
        <v/>
      </c>
      <c r="H95" s="164"/>
      <c r="I95" s="164"/>
      <c r="J95" s="165"/>
      <c r="K95" s="157" t="str">
        <f>IF(COUNTIF(K10:K79,"ZV")=0,"",COUNTIF(K10:K79,"ZV"))</f>
        <v/>
      </c>
      <c r="L95" s="164"/>
      <c r="M95" s="164"/>
      <c r="N95" s="165"/>
      <c r="O95" s="157" t="str">
        <f>IF(COUNTIF(O10:O79,"ZV")=0,"",COUNTIF(O10:O79,"ZV"))</f>
        <v/>
      </c>
      <c r="P95" s="164"/>
      <c r="Q95" s="164"/>
      <c r="R95" s="165"/>
      <c r="S95" s="157" t="str">
        <f>IF(COUNTIF(S10:S79,"ZV")=0,"",COUNTIF(S10:S79,"ZV"))</f>
        <v/>
      </c>
      <c r="T95" s="164"/>
      <c r="U95" s="164"/>
      <c r="V95" s="165"/>
      <c r="W95" s="157" t="str">
        <f>IF(COUNTIF(W10:W79,"ZV")=0,"",COUNTIF(W10:W79,"ZV"))</f>
        <v/>
      </c>
      <c r="X95" s="164"/>
      <c r="Y95" s="164"/>
      <c r="Z95" s="165"/>
      <c r="AA95" s="157">
        <f>IF(COUNTIF(AA10:AA79,"ZV")=0,"",COUNTIF(AA10:AA79,"ZV"))</f>
        <v>2</v>
      </c>
      <c r="AB95" s="156"/>
      <c r="AC95" s="156"/>
      <c r="AD95" s="110"/>
      <c r="AE95" s="372">
        <f t="shared" si="5"/>
        <v>2</v>
      </c>
    </row>
    <row r="96" spans="1:31" ht="13.5" thickBot="1" x14ac:dyDescent="0.25">
      <c r="A96" s="166"/>
      <c r="B96" s="167"/>
      <c r="C96" s="168" t="s">
        <v>27</v>
      </c>
      <c r="D96" s="169"/>
      <c r="E96" s="169"/>
      <c r="F96" s="170"/>
      <c r="G96" s="171">
        <f>IF(SUM(G84:G95)=0,"",SUM(G84:G95))</f>
        <v>11</v>
      </c>
      <c r="H96" s="169"/>
      <c r="I96" s="169"/>
      <c r="J96" s="170"/>
      <c r="K96" s="171">
        <f>IF(SUM(K84:K95)=0,"",SUM(K84:K95))</f>
        <v>10</v>
      </c>
      <c r="L96" s="169"/>
      <c r="M96" s="169"/>
      <c r="N96" s="170"/>
      <c r="O96" s="171">
        <f>IF(SUM(O84:O95)=0,"",SUM(O84:O95))</f>
        <v>8</v>
      </c>
      <c r="P96" s="169"/>
      <c r="Q96" s="169"/>
      <c r="R96" s="170"/>
      <c r="S96" s="171">
        <f>IF(SUM(S84:S95)=0,"",SUM(S84:S95))</f>
        <v>11</v>
      </c>
      <c r="T96" s="169"/>
      <c r="U96" s="169"/>
      <c r="V96" s="170"/>
      <c r="W96" s="171">
        <f>IF(SUM(W84:W95)=0,"",SUM(W84:W95))</f>
        <v>9</v>
      </c>
      <c r="X96" s="169"/>
      <c r="Y96" s="169"/>
      <c r="Z96" s="170"/>
      <c r="AA96" s="171">
        <f>IF(SUM(AA84:AA95)=0,"",SUM(AA84:AA95))</f>
        <v>12</v>
      </c>
      <c r="AB96" s="169"/>
      <c r="AC96" s="169"/>
      <c r="AD96" s="170"/>
      <c r="AE96" s="373">
        <f t="shared" si="5"/>
        <v>61</v>
      </c>
    </row>
    <row r="97" spans="1:33" s="43" customFormat="1" ht="21.75" customHeight="1" thickTop="1" thickBot="1" x14ac:dyDescent="0.3">
      <c r="A97" s="172"/>
      <c r="B97" s="173"/>
      <c r="C97" s="181" t="s">
        <v>419</v>
      </c>
      <c r="D97" s="174"/>
      <c r="E97" s="174"/>
      <c r="F97" s="175"/>
      <c r="G97" s="174"/>
      <c r="H97" s="174"/>
      <c r="I97" s="174"/>
      <c r="J97" s="175"/>
      <c r="K97" s="176"/>
      <c r="L97" s="174"/>
      <c r="M97" s="174"/>
      <c r="N97" s="175"/>
      <c r="O97" s="174"/>
      <c r="P97" s="174"/>
      <c r="Q97" s="174"/>
      <c r="R97" s="175"/>
      <c r="S97" s="176"/>
      <c r="T97" s="174"/>
      <c r="U97" s="174"/>
      <c r="V97" s="175"/>
      <c r="W97" s="174"/>
      <c r="X97" s="174"/>
      <c r="Y97" s="174"/>
      <c r="Z97" s="175"/>
      <c r="AA97" s="176"/>
      <c r="AB97" s="174"/>
      <c r="AC97" s="174"/>
      <c r="AD97" s="175"/>
      <c r="AE97" s="177"/>
      <c r="AF97" s="18"/>
      <c r="AG97" s="18"/>
    </row>
    <row r="98" spans="1:33" s="657" customFormat="1" ht="15.75" customHeight="1" x14ac:dyDescent="0.25">
      <c r="A98" s="643" t="s">
        <v>464</v>
      </c>
      <c r="B98" s="425" t="s">
        <v>23</v>
      </c>
      <c r="C98" s="650" t="s">
        <v>516</v>
      </c>
      <c r="D98" s="651"/>
      <c r="E98" s="651"/>
      <c r="F98" s="652"/>
      <c r="G98" s="653"/>
      <c r="H98" s="651"/>
      <c r="I98" s="651"/>
      <c r="J98" s="652"/>
      <c r="K98" s="653"/>
      <c r="L98" s="651"/>
      <c r="M98" s="651">
        <v>8</v>
      </c>
      <c r="N98" s="652">
        <v>3</v>
      </c>
      <c r="O98" s="653" t="s">
        <v>165</v>
      </c>
      <c r="P98" s="651"/>
      <c r="Q98" s="651"/>
      <c r="R98" s="652"/>
      <c r="S98" s="653"/>
      <c r="T98" s="651"/>
      <c r="U98" s="651">
        <v>8</v>
      </c>
      <c r="V98" s="652">
        <v>3</v>
      </c>
      <c r="W98" s="653" t="s">
        <v>165</v>
      </c>
      <c r="X98" s="651"/>
      <c r="Y98" s="651"/>
      <c r="Z98" s="652"/>
      <c r="AA98" s="653"/>
      <c r="AB98" s="654"/>
      <c r="AC98" s="651"/>
      <c r="AD98" s="655"/>
      <c r="AE98" s="656"/>
      <c r="AF98" s="178" t="s">
        <v>373</v>
      </c>
      <c r="AG98" s="178" t="s">
        <v>563</v>
      </c>
    </row>
    <row r="99" spans="1:33" s="657" customFormat="1" ht="15.75" customHeight="1" x14ac:dyDescent="0.25">
      <c r="A99" s="643" t="s">
        <v>465</v>
      </c>
      <c r="B99" s="425" t="s">
        <v>23</v>
      </c>
      <c r="C99" s="650" t="s">
        <v>517</v>
      </c>
      <c r="D99" s="651"/>
      <c r="E99" s="651"/>
      <c r="F99" s="652"/>
      <c r="G99" s="653"/>
      <c r="H99" s="651"/>
      <c r="I99" s="651"/>
      <c r="J99" s="652"/>
      <c r="K99" s="653"/>
      <c r="L99" s="651"/>
      <c r="M99" s="651"/>
      <c r="N99" s="652"/>
      <c r="O99" s="653"/>
      <c r="P99" s="651"/>
      <c r="Q99" s="651">
        <v>8</v>
      </c>
      <c r="R99" s="652">
        <v>3</v>
      </c>
      <c r="S99" s="653" t="s">
        <v>165</v>
      </c>
      <c r="T99" s="651"/>
      <c r="U99" s="651"/>
      <c r="V99" s="652"/>
      <c r="W99" s="653"/>
      <c r="X99" s="651"/>
      <c r="Y99" s="651"/>
      <c r="Z99" s="652"/>
      <c r="AA99" s="653"/>
      <c r="AB99" s="654"/>
      <c r="AC99" s="651"/>
      <c r="AD99" s="655"/>
      <c r="AE99" s="656"/>
      <c r="AF99" s="178" t="s">
        <v>373</v>
      </c>
      <c r="AG99" s="178" t="s">
        <v>563</v>
      </c>
    </row>
    <row r="100" spans="1:33" s="657" customFormat="1" ht="15.75" customHeight="1" x14ac:dyDescent="0.25">
      <c r="A100" s="643" t="s">
        <v>466</v>
      </c>
      <c r="B100" s="645" t="s">
        <v>23</v>
      </c>
      <c r="C100" s="658" t="s">
        <v>518</v>
      </c>
      <c r="D100" s="651"/>
      <c r="E100" s="651"/>
      <c r="F100" s="652"/>
      <c r="G100" s="653"/>
      <c r="H100" s="651"/>
      <c r="I100" s="651"/>
      <c r="J100" s="652"/>
      <c r="K100" s="653"/>
      <c r="L100" s="651"/>
      <c r="M100" s="651"/>
      <c r="N100" s="652"/>
      <c r="O100" s="653"/>
      <c r="P100" s="651"/>
      <c r="Q100" s="651">
        <v>8</v>
      </c>
      <c r="R100" s="652">
        <v>3</v>
      </c>
      <c r="S100" s="653" t="s">
        <v>165</v>
      </c>
      <c r="T100" s="651"/>
      <c r="U100" s="651">
        <v>8</v>
      </c>
      <c r="V100" s="652">
        <v>3</v>
      </c>
      <c r="W100" s="653" t="s">
        <v>165</v>
      </c>
      <c r="X100" s="651"/>
      <c r="Y100" s="651"/>
      <c r="Z100" s="652"/>
      <c r="AA100" s="653"/>
      <c r="AB100" s="654"/>
      <c r="AC100" s="651"/>
      <c r="AD100" s="655"/>
      <c r="AE100" s="656"/>
      <c r="AF100" s="659" t="s">
        <v>373</v>
      </c>
      <c r="AG100" s="178" t="s">
        <v>564</v>
      </c>
    </row>
    <row r="101" spans="1:33" s="657" customFormat="1" ht="15.75" customHeight="1" x14ac:dyDescent="0.25">
      <c r="A101" s="643" t="s">
        <v>467</v>
      </c>
      <c r="B101" s="645" t="s">
        <v>23</v>
      </c>
      <c r="C101" s="658" t="s">
        <v>519</v>
      </c>
      <c r="D101" s="651"/>
      <c r="E101" s="651"/>
      <c r="F101" s="652"/>
      <c r="G101" s="653"/>
      <c r="H101" s="651"/>
      <c r="I101" s="651"/>
      <c r="J101" s="652"/>
      <c r="K101" s="653"/>
      <c r="L101" s="651"/>
      <c r="M101" s="651"/>
      <c r="N101" s="652"/>
      <c r="O101" s="653"/>
      <c r="P101" s="651"/>
      <c r="Q101" s="651">
        <v>8</v>
      </c>
      <c r="R101" s="652">
        <v>3</v>
      </c>
      <c r="S101" s="653" t="s">
        <v>165</v>
      </c>
      <c r="T101" s="651"/>
      <c r="U101" s="651">
        <v>8</v>
      </c>
      <c r="V101" s="652">
        <v>3</v>
      </c>
      <c r="W101" s="653" t="s">
        <v>165</v>
      </c>
      <c r="X101" s="651"/>
      <c r="Y101" s="651"/>
      <c r="Z101" s="652"/>
      <c r="AA101" s="653"/>
      <c r="AB101" s="654"/>
      <c r="AC101" s="651"/>
      <c r="AD101" s="655"/>
      <c r="AE101" s="656"/>
      <c r="AF101" s="178" t="s">
        <v>373</v>
      </c>
      <c r="AG101" s="178" t="s">
        <v>564</v>
      </c>
    </row>
    <row r="102" spans="1:33" s="665" customFormat="1" ht="38.25" customHeight="1" x14ac:dyDescent="0.2">
      <c r="A102" s="643" t="s">
        <v>468</v>
      </c>
      <c r="B102" s="425" t="s">
        <v>23</v>
      </c>
      <c r="C102" s="650" t="s">
        <v>520</v>
      </c>
      <c r="D102" s="660"/>
      <c r="E102" s="660"/>
      <c r="F102" s="661"/>
      <c r="G102" s="662"/>
      <c r="H102" s="660"/>
      <c r="I102" s="660">
        <v>8</v>
      </c>
      <c r="J102" s="661">
        <v>3</v>
      </c>
      <c r="K102" s="662" t="s">
        <v>166</v>
      </c>
      <c r="L102" s="660"/>
      <c r="M102" s="660"/>
      <c r="N102" s="661"/>
      <c r="O102" s="662"/>
      <c r="P102" s="660"/>
      <c r="Q102" s="660">
        <v>8</v>
      </c>
      <c r="R102" s="661">
        <v>3</v>
      </c>
      <c r="S102" s="662" t="s">
        <v>166</v>
      </c>
      <c r="T102" s="660"/>
      <c r="U102" s="660"/>
      <c r="V102" s="661"/>
      <c r="W102" s="662"/>
      <c r="X102" s="660"/>
      <c r="Y102" s="660"/>
      <c r="Z102" s="661"/>
      <c r="AA102" s="662"/>
      <c r="AB102" s="663"/>
      <c r="AC102" s="660"/>
      <c r="AD102" s="664"/>
      <c r="AE102" s="656"/>
      <c r="AF102" s="178" t="s">
        <v>373</v>
      </c>
      <c r="AG102" s="178" t="s">
        <v>565</v>
      </c>
    </row>
    <row r="103" spans="1:33" s="657" customFormat="1" ht="15.75" customHeight="1" x14ac:dyDescent="0.25">
      <c r="A103" s="643" t="s">
        <v>469</v>
      </c>
      <c r="B103" s="425" t="s">
        <v>23</v>
      </c>
      <c r="C103" s="650" t="s">
        <v>521</v>
      </c>
      <c r="D103" s="651"/>
      <c r="E103" s="651"/>
      <c r="F103" s="652"/>
      <c r="G103" s="653"/>
      <c r="H103" s="651"/>
      <c r="I103" s="651"/>
      <c r="J103" s="652"/>
      <c r="K103" s="653"/>
      <c r="L103" s="651"/>
      <c r="M103" s="651">
        <v>8</v>
      </c>
      <c r="N103" s="652">
        <v>3</v>
      </c>
      <c r="O103" s="653" t="s">
        <v>166</v>
      </c>
      <c r="P103" s="651"/>
      <c r="Q103" s="651"/>
      <c r="R103" s="652"/>
      <c r="S103" s="653"/>
      <c r="T103" s="651"/>
      <c r="U103" s="651">
        <v>8</v>
      </c>
      <c r="V103" s="652">
        <v>3</v>
      </c>
      <c r="W103" s="653" t="s">
        <v>166</v>
      </c>
      <c r="X103" s="651"/>
      <c r="Y103" s="651"/>
      <c r="Z103" s="652"/>
      <c r="AA103" s="653"/>
      <c r="AB103" s="654"/>
      <c r="AC103" s="651"/>
      <c r="AD103" s="655"/>
      <c r="AE103" s="656"/>
      <c r="AF103" s="178" t="s">
        <v>373</v>
      </c>
      <c r="AG103" s="178" t="s">
        <v>565</v>
      </c>
    </row>
    <row r="104" spans="1:33" s="657" customFormat="1" ht="15.75" customHeight="1" x14ac:dyDescent="0.25">
      <c r="A104" s="643" t="s">
        <v>470</v>
      </c>
      <c r="B104" s="425" t="s">
        <v>23</v>
      </c>
      <c r="C104" s="650" t="s">
        <v>647</v>
      </c>
      <c r="D104" s="651"/>
      <c r="E104" s="651"/>
      <c r="F104" s="652"/>
      <c r="G104" s="653"/>
      <c r="H104" s="651"/>
      <c r="I104" s="651">
        <v>8</v>
      </c>
      <c r="J104" s="652">
        <v>3</v>
      </c>
      <c r="K104" s="653" t="s">
        <v>166</v>
      </c>
      <c r="L104" s="651"/>
      <c r="M104" s="651"/>
      <c r="N104" s="652"/>
      <c r="O104" s="653"/>
      <c r="P104" s="651"/>
      <c r="Q104" s="651">
        <v>8</v>
      </c>
      <c r="R104" s="652">
        <v>3</v>
      </c>
      <c r="S104" s="653" t="s">
        <v>166</v>
      </c>
      <c r="T104" s="651"/>
      <c r="U104" s="651"/>
      <c r="V104" s="652"/>
      <c r="W104" s="653"/>
      <c r="X104" s="651"/>
      <c r="Y104" s="651"/>
      <c r="Z104" s="652"/>
      <c r="AA104" s="653"/>
      <c r="AB104" s="654"/>
      <c r="AC104" s="651"/>
      <c r="AD104" s="655"/>
      <c r="AE104" s="656"/>
      <c r="AF104" s="178" t="s">
        <v>373</v>
      </c>
      <c r="AG104" s="178" t="s">
        <v>564</v>
      </c>
    </row>
    <row r="105" spans="1:33" s="657" customFormat="1" ht="15.75" customHeight="1" x14ac:dyDescent="0.25">
      <c r="A105" s="643" t="s">
        <v>471</v>
      </c>
      <c r="B105" s="425" t="s">
        <v>23</v>
      </c>
      <c r="C105" s="650" t="s">
        <v>522</v>
      </c>
      <c r="D105" s="651"/>
      <c r="E105" s="651"/>
      <c r="F105" s="652"/>
      <c r="G105" s="653"/>
      <c r="H105" s="651"/>
      <c r="I105" s="651"/>
      <c r="J105" s="652"/>
      <c r="K105" s="653"/>
      <c r="L105" s="651"/>
      <c r="M105" s="651">
        <v>8</v>
      </c>
      <c r="N105" s="652">
        <v>3</v>
      </c>
      <c r="O105" s="653" t="s">
        <v>166</v>
      </c>
      <c r="P105" s="651"/>
      <c r="Q105" s="651"/>
      <c r="R105" s="652"/>
      <c r="S105" s="653"/>
      <c r="T105" s="651"/>
      <c r="U105" s="651">
        <v>8</v>
      </c>
      <c r="V105" s="652">
        <v>3</v>
      </c>
      <c r="W105" s="653" t="s">
        <v>166</v>
      </c>
      <c r="X105" s="651"/>
      <c r="Y105" s="651"/>
      <c r="Z105" s="652"/>
      <c r="AA105" s="653"/>
      <c r="AB105" s="654"/>
      <c r="AC105" s="651"/>
      <c r="AD105" s="655"/>
      <c r="AE105" s="656"/>
      <c r="AF105" s="178" t="s">
        <v>373</v>
      </c>
      <c r="AG105" s="178" t="s">
        <v>564</v>
      </c>
    </row>
    <row r="106" spans="1:33" s="657" customFormat="1" ht="15.75" customHeight="1" x14ac:dyDescent="0.25">
      <c r="A106" s="643" t="s">
        <v>472</v>
      </c>
      <c r="B106" s="425" t="s">
        <v>23</v>
      </c>
      <c r="C106" s="650" t="s">
        <v>523</v>
      </c>
      <c r="D106" s="651"/>
      <c r="E106" s="651"/>
      <c r="F106" s="652"/>
      <c r="G106" s="653"/>
      <c r="H106" s="651"/>
      <c r="I106" s="651">
        <v>8</v>
      </c>
      <c r="J106" s="652">
        <v>3</v>
      </c>
      <c r="K106" s="653" t="s">
        <v>166</v>
      </c>
      <c r="L106" s="651"/>
      <c r="M106" s="651"/>
      <c r="N106" s="652"/>
      <c r="O106" s="653"/>
      <c r="P106" s="651"/>
      <c r="Q106" s="651">
        <v>8</v>
      </c>
      <c r="R106" s="652">
        <v>3</v>
      </c>
      <c r="S106" s="653" t="s">
        <v>166</v>
      </c>
      <c r="T106" s="651"/>
      <c r="U106" s="651"/>
      <c r="V106" s="652"/>
      <c r="W106" s="653"/>
      <c r="X106" s="651"/>
      <c r="Y106" s="651"/>
      <c r="Z106" s="652"/>
      <c r="AA106" s="653"/>
      <c r="AB106" s="654"/>
      <c r="AC106" s="651"/>
      <c r="AD106" s="655"/>
      <c r="AE106" s="656"/>
      <c r="AF106" s="178" t="s">
        <v>373</v>
      </c>
      <c r="AG106" s="178" t="s">
        <v>566</v>
      </c>
    </row>
    <row r="107" spans="1:33" s="657" customFormat="1" ht="15.75" customHeight="1" x14ac:dyDescent="0.25">
      <c r="A107" s="643" t="s">
        <v>473</v>
      </c>
      <c r="B107" s="425" t="s">
        <v>23</v>
      </c>
      <c r="C107" s="650" t="s">
        <v>524</v>
      </c>
      <c r="D107" s="651"/>
      <c r="E107" s="651"/>
      <c r="F107" s="652"/>
      <c r="G107" s="653"/>
      <c r="H107" s="651"/>
      <c r="I107" s="651"/>
      <c r="J107" s="652"/>
      <c r="K107" s="653"/>
      <c r="L107" s="651"/>
      <c r="M107" s="651">
        <v>8</v>
      </c>
      <c r="N107" s="652">
        <v>3</v>
      </c>
      <c r="O107" s="653" t="s">
        <v>166</v>
      </c>
      <c r="P107" s="651"/>
      <c r="Q107" s="651"/>
      <c r="R107" s="652"/>
      <c r="S107" s="653"/>
      <c r="T107" s="651"/>
      <c r="U107" s="651">
        <v>8</v>
      </c>
      <c r="V107" s="652">
        <v>3</v>
      </c>
      <c r="W107" s="653" t="s">
        <v>166</v>
      </c>
      <c r="X107" s="651"/>
      <c r="Y107" s="651"/>
      <c r="Z107" s="652"/>
      <c r="AA107" s="653"/>
      <c r="AB107" s="654"/>
      <c r="AC107" s="651"/>
      <c r="AD107" s="655"/>
      <c r="AE107" s="656"/>
      <c r="AF107" s="178" t="s">
        <v>373</v>
      </c>
      <c r="AG107" s="178" t="s">
        <v>566</v>
      </c>
    </row>
    <row r="108" spans="1:33" s="657" customFormat="1" ht="15.75" customHeight="1" x14ac:dyDescent="0.25">
      <c r="A108" s="643" t="s">
        <v>474</v>
      </c>
      <c r="B108" s="425" t="s">
        <v>23</v>
      </c>
      <c r="C108" s="650" t="s">
        <v>525</v>
      </c>
      <c r="D108" s="651"/>
      <c r="E108" s="651"/>
      <c r="F108" s="652"/>
      <c r="G108" s="653"/>
      <c r="H108" s="651"/>
      <c r="I108" s="651">
        <v>8</v>
      </c>
      <c r="J108" s="652">
        <v>3</v>
      </c>
      <c r="K108" s="653" t="s">
        <v>166</v>
      </c>
      <c r="L108" s="651"/>
      <c r="M108" s="651"/>
      <c r="N108" s="652"/>
      <c r="O108" s="653"/>
      <c r="P108" s="651"/>
      <c r="Q108" s="651">
        <v>8</v>
      </c>
      <c r="R108" s="652">
        <v>3</v>
      </c>
      <c r="S108" s="653" t="s">
        <v>166</v>
      </c>
      <c r="T108" s="651"/>
      <c r="U108" s="651"/>
      <c r="V108" s="652"/>
      <c r="W108" s="653"/>
      <c r="X108" s="651"/>
      <c r="Y108" s="651"/>
      <c r="Z108" s="652"/>
      <c r="AA108" s="653"/>
      <c r="AB108" s="654"/>
      <c r="AC108" s="651"/>
      <c r="AD108" s="655"/>
      <c r="AE108" s="656"/>
      <c r="AF108" s="178" t="s">
        <v>373</v>
      </c>
      <c r="AG108" s="178" t="s">
        <v>567</v>
      </c>
    </row>
    <row r="109" spans="1:33" s="657" customFormat="1" ht="15.75" customHeight="1" x14ac:dyDescent="0.25">
      <c r="A109" s="643" t="s">
        <v>475</v>
      </c>
      <c r="B109" s="425" t="s">
        <v>23</v>
      </c>
      <c r="C109" s="650" t="s">
        <v>526</v>
      </c>
      <c r="D109" s="651"/>
      <c r="E109" s="651"/>
      <c r="F109" s="652"/>
      <c r="G109" s="653"/>
      <c r="H109" s="651"/>
      <c r="I109" s="651"/>
      <c r="J109" s="652"/>
      <c r="K109" s="653"/>
      <c r="L109" s="651"/>
      <c r="M109" s="651">
        <v>8</v>
      </c>
      <c r="N109" s="652">
        <v>3</v>
      </c>
      <c r="O109" s="653" t="s">
        <v>166</v>
      </c>
      <c r="P109" s="651"/>
      <c r="Q109" s="651"/>
      <c r="R109" s="652"/>
      <c r="S109" s="653"/>
      <c r="T109" s="651"/>
      <c r="U109" s="651">
        <v>8</v>
      </c>
      <c r="V109" s="652">
        <v>3</v>
      </c>
      <c r="W109" s="653" t="s">
        <v>166</v>
      </c>
      <c r="X109" s="651"/>
      <c r="Y109" s="651"/>
      <c r="Z109" s="652"/>
      <c r="AA109" s="653"/>
      <c r="AB109" s="654"/>
      <c r="AC109" s="651"/>
      <c r="AD109" s="655"/>
      <c r="AE109" s="656"/>
      <c r="AF109" s="178" t="s">
        <v>373</v>
      </c>
      <c r="AG109" s="178" t="s">
        <v>567</v>
      </c>
    </row>
    <row r="110" spans="1:33" s="657" customFormat="1" ht="15.75" customHeight="1" x14ac:dyDescent="0.25">
      <c r="A110" s="643" t="s">
        <v>476</v>
      </c>
      <c r="B110" s="425" t="s">
        <v>23</v>
      </c>
      <c r="C110" s="650" t="s">
        <v>527</v>
      </c>
      <c r="D110" s="651"/>
      <c r="E110" s="651"/>
      <c r="F110" s="652"/>
      <c r="G110" s="653"/>
      <c r="H110" s="651"/>
      <c r="I110" s="651"/>
      <c r="J110" s="652"/>
      <c r="K110" s="653"/>
      <c r="L110" s="651"/>
      <c r="M110" s="651">
        <v>8</v>
      </c>
      <c r="N110" s="652">
        <v>3</v>
      </c>
      <c r="O110" s="653" t="s">
        <v>166</v>
      </c>
      <c r="P110" s="651"/>
      <c r="Q110" s="651"/>
      <c r="R110" s="652"/>
      <c r="S110" s="653"/>
      <c r="T110" s="651"/>
      <c r="U110" s="651">
        <v>8</v>
      </c>
      <c r="V110" s="652">
        <v>3</v>
      </c>
      <c r="W110" s="653" t="s">
        <v>166</v>
      </c>
      <c r="X110" s="651"/>
      <c r="Y110" s="651"/>
      <c r="Z110" s="652"/>
      <c r="AA110" s="653"/>
      <c r="AB110" s="654"/>
      <c r="AC110" s="651"/>
      <c r="AD110" s="655"/>
      <c r="AE110" s="656"/>
      <c r="AF110" s="178" t="s">
        <v>373</v>
      </c>
      <c r="AG110" s="178" t="s">
        <v>568</v>
      </c>
    </row>
    <row r="111" spans="1:33" s="657" customFormat="1" ht="15.75" customHeight="1" x14ac:dyDescent="0.25">
      <c r="A111" s="643" t="s">
        <v>477</v>
      </c>
      <c r="B111" s="425" t="s">
        <v>23</v>
      </c>
      <c r="C111" s="650" t="s">
        <v>528</v>
      </c>
      <c r="D111" s="651"/>
      <c r="E111" s="651"/>
      <c r="F111" s="652"/>
      <c r="G111" s="653"/>
      <c r="H111" s="651"/>
      <c r="I111" s="651"/>
      <c r="J111" s="652"/>
      <c r="K111" s="653"/>
      <c r="L111" s="651"/>
      <c r="M111" s="651"/>
      <c r="N111" s="652"/>
      <c r="O111" s="653"/>
      <c r="P111" s="651"/>
      <c r="Q111" s="651">
        <v>8</v>
      </c>
      <c r="R111" s="652">
        <v>3</v>
      </c>
      <c r="S111" s="653" t="s">
        <v>166</v>
      </c>
      <c r="T111" s="651"/>
      <c r="U111" s="651"/>
      <c r="V111" s="652"/>
      <c r="W111" s="653"/>
      <c r="X111" s="651"/>
      <c r="Y111" s="651"/>
      <c r="Z111" s="652"/>
      <c r="AA111" s="653"/>
      <c r="AB111" s="654"/>
      <c r="AC111" s="651"/>
      <c r="AD111" s="655"/>
      <c r="AE111" s="656"/>
      <c r="AF111" s="178" t="s">
        <v>373</v>
      </c>
      <c r="AG111" s="178" t="s">
        <v>568</v>
      </c>
    </row>
    <row r="112" spans="1:33" s="657" customFormat="1" ht="15.75" customHeight="1" x14ac:dyDescent="0.25">
      <c r="A112" s="643" t="s">
        <v>478</v>
      </c>
      <c r="B112" s="425" t="s">
        <v>23</v>
      </c>
      <c r="C112" s="650" t="s">
        <v>529</v>
      </c>
      <c r="D112" s="651"/>
      <c r="E112" s="651"/>
      <c r="F112" s="652"/>
      <c r="G112" s="653"/>
      <c r="H112" s="651"/>
      <c r="I112" s="651"/>
      <c r="J112" s="652"/>
      <c r="K112" s="653"/>
      <c r="L112" s="651"/>
      <c r="M112" s="651">
        <v>8</v>
      </c>
      <c r="N112" s="652">
        <v>3</v>
      </c>
      <c r="O112" s="653" t="s">
        <v>166</v>
      </c>
      <c r="P112" s="651"/>
      <c r="Q112" s="651"/>
      <c r="R112" s="652"/>
      <c r="S112" s="653"/>
      <c r="T112" s="651"/>
      <c r="U112" s="651">
        <v>8</v>
      </c>
      <c r="V112" s="652">
        <v>3</v>
      </c>
      <c r="W112" s="653" t="s">
        <v>166</v>
      </c>
      <c r="X112" s="651"/>
      <c r="Y112" s="651"/>
      <c r="Z112" s="652"/>
      <c r="AA112" s="653"/>
      <c r="AB112" s="654"/>
      <c r="AC112" s="651"/>
      <c r="AD112" s="655"/>
      <c r="AE112" s="656"/>
      <c r="AF112" s="178" t="s">
        <v>373</v>
      </c>
      <c r="AG112" s="178" t="s">
        <v>569</v>
      </c>
    </row>
    <row r="113" spans="1:33" s="657" customFormat="1" ht="15.75" customHeight="1" x14ac:dyDescent="0.25">
      <c r="A113" s="643" t="s">
        <v>479</v>
      </c>
      <c r="B113" s="425" t="s">
        <v>23</v>
      </c>
      <c r="C113" s="650" t="s">
        <v>530</v>
      </c>
      <c r="D113" s="651"/>
      <c r="E113" s="651"/>
      <c r="F113" s="652"/>
      <c r="G113" s="653"/>
      <c r="H113" s="651"/>
      <c r="I113" s="651"/>
      <c r="J113" s="652"/>
      <c r="K113" s="653"/>
      <c r="L113" s="651"/>
      <c r="M113" s="651"/>
      <c r="N113" s="652"/>
      <c r="O113" s="653"/>
      <c r="P113" s="651"/>
      <c r="Q113" s="651">
        <v>8</v>
      </c>
      <c r="R113" s="652">
        <v>3</v>
      </c>
      <c r="S113" s="653" t="s">
        <v>166</v>
      </c>
      <c r="T113" s="651"/>
      <c r="U113" s="651"/>
      <c r="V113" s="652"/>
      <c r="W113" s="653"/>
      <c r="X113" s="651"/>
      <c r="Y113" s="651"/>
      <c r="Z113" s="652"/>
      <c r="AA113" s="653"/>
      <c r="AB113" s="654"/>
      <c r="AC113" s="651"/>
      <c r="AD113" s="655"/>
      <c r="AE113" s="656"/>
      <c r="AF113" s="178" t="s">
        <v>373</v>
      </c>
      <c r="AG113" s="178" t="s">
        <v>569</v>
      </c>
    </row>
    <row r="114" spans="1:33" s="657" customFormat="1" ht="15.75" customHeight="1" x14ac:dyDescent="0.25">
      <c r="A114" s="643" t="s">
        <v>480</v>
      </c>
      <c r="B114" s="425" t="s">
        <v>23</v>
      </c>
      <c r="C114" s="650" t="s">
        <v>531</v>
      </c>
      <c r="D114" s="651"/>
      <c r="E114" s="651"/>
      <c r="F114" s="652"/>
      <c r="G114" s="653"/>
      <c r="H114" s="651">
        <v>4</v>
      </c>
      <c r="I114" s="651">
        <v>4</v>
      </c>
      <c r="J114" s="652">
        <v>3</v>
      </c>
      <c r="K114" s="653" t="s">
        <v>165</v>
      </c>
      <c r="L114" s="651">
        <v>4</v>
      </c>
      <c r="M114" s="651">
        <v>4</v>
      </c>
      <c r="N114" s="652">
        <v>3</v>
      </c>
      <c r="O114" s="653" t="s">
        <v>165</v>
      </c>
      <c r="P114" s="651">
        <v>4</v>
      </c>
      <c r="Q114" s="651">
        <v>4</v>
      </c>
      <c r="R114" s="652">
        <v>3</v>
      </c>
      <c r="S114" s="653" t="s">
        <v>165</v>
      </c>
      <c r="T114" s="651">
        <v>4</v>
      </c>
      <c r="U114" s="651">
        <v>4</v>
      </c>
      <c r="V114" s="652">
        <v>3</v>
      </c>
      <c r="W114" s="653" t="s">
        <v>165</v>
      </c>
      <c r="X114" s="651"/>
      <c r="Y114" s="651"/>
      <c r="Z114" s="652"/>
      <c r="AA114" s="653"/>
      <c r="AB114" s="654"/>
      <c r="AC114" s="651"/>
      <c r="AD114" s="655"/>
      <c r="AE114" s="656"/>
      <c r="AF114" s="178" t="s">
        <v>570</v>
      </c>
      <c r="AG114" s="178" t="s">
        <v>571</v>
      </c>
    </row>
    <row r="115" spans="1:33" s="657" customFormat="1" ht="15.75" customHeight="1" x14ac:dyDescent="0.25">
      <c r="A115" s="643" t="s">
        <v>481</v>
      </c>
      <c r="B115" s="425" t="s">
        <v>23</v>
      </c>
      <c r="C115" s="650" t="s">
        <v>532</v>
      </c>
      <c r="D115" s="651"/>
      <c r="E115" s="651"/>
      <c r="F115" s="652"/>
      <c r="G115" s="653"/>
      <c r="H115" s="651">
        <v>4</v>
      </c>
      <c r="I115" s="651">
        <v>4</v>
      </c>
      <c r="J115" s="652">
        <v>3</v>
      </c>
      <c r="K115" s="653" t="s">
        <v>165</v>
      </c>
      <c r="L115" s="651">
        <v>4</v>
      </c>
      <c r="M115" s="651">
        <v>4</v>
      </c>
      <c r="N115" s="652">
        <v>3</v>
      </c>
      <c r="O115" s="653" t="s">
        <v>165</v>
      </c>
      <c r="P115" s="651">
        <v>4</v>
      </c>
      <c r="Q115" s="651">
        <v>4</v>
      </c>
      <c r="R115" s="652">
        <v>3</v>
      </c>
      <c r="S115" s="653" t="s">
        <v>165</v>
      </c>
      <c r="T115" s="651">
        <v>4</v>
      </c>
      <c r="U115" s="651">
        <v>4</v>
      </c>
      <c r="V115" s="652">
        <v>3</v>
      </c>
      <c r="W115" s="653" t="s">
        <v>165</v>
      </c>
      <c r="X115" s="651"/>
      <c r="Y115" s="651"/>
      <c r="Z115" s="652"/>
      <c r="AA115" s="653"/>
      <c r="AB115" s="654"/>
      <c r="AC115" s="651"/>
      <c r="AD115" s="655"/>
      <c r="AE115" s="656"/>
      <c r="AF115" s="178" t="s">
        <v>570</v>
      </c>
      <c r="AG115" s="178" t="s">
        <v>572</v>
      </c>
    </row>
    <row r="116" spans="1:33" s="657" customFormat="1" ht="15.75" customHeight="1" x14ac:dyDescent="0.25">
      <c r="A116" s="643" t="s">
        <v>482</v>
      </c>
      <c r="B116" s="425" t="s">
        <v>23</v>
      </c>
      <c r="C116" s="650" t="s">
        <v>533</v>
      </c>
      <c r="D116" s="651"/>
      <c r="E116" s="651"/>
      <c r="F116" s="652"/>
      <c r="G116" s="653"/>
      <c r="H116" s="651">
        <v>8</v>
      </c>
      <c r="I116" s="651"/>
      <c r="J116" s="652">
        <v>3</v>
      </c>
      <c r="K116" s="653" t="s">
        <v>1</v>
      </c>
      <c r="L116" s="651"/>
      <c r="M116" s="651"/>
      <c r="N116" s="652"/>
      <c r="O116" s="653"/>
      <c r="P116" s="651">
        <v>8</v>
      </c>
      <c r="Q116" s="651"/>
      <c r="R116" s="652">
        <v>3</v>
      </c>
      <c r="S116" s="653" t="s">
        <v>1</v>
      </c>
      <c r="T116" s="651"/>
      <c r="U116" s="651"/>
      <c r="V116" s="652"/>
      <c r="W116" s="653"/>
      <c r="X116" s="651"/>
      <c r="Y116" s="651"/>
      <c r="Z116" s="652"/>
      <c r="AA116" s="653"/>
      <c r="AB116" s="654"/>
      <c r="AC116" s="651"/>
      <c r="AD116" s="655"/>
      <c r="AE116" s="656"/>
      <c r="AF116" s="178" t="s">
        <v>318</v>
      </c>
      <c r="AG116" s="178" t="s">
        <v>573</v>
      </c>
    </row>
    <row r="117" spans="1:33" s="657" customFormat="1" ht="15.75" customHeight="1" x14ac:dyDescent="0.25">
      <c r="A117" s="643" t="s">
        <v>483</v>
      </c>
      <c r="B117" s="425" t="s">
        <v>23</v>
      </c>
      <c r="C117" s="650" t="s">
        <v>534</v>
      </c>
      <c r="D117" s="651"/>
      <c r="E117" s="651"/>
      <c r="F117" s="652"/>
      <c r="G117" s="653"/>
      <c r="H117" s="651"/>
      <c r="I117" s="651"/>
      <c r="J117" s="652"/>
      <c r="K117" s="653"/>
      <c r="L117" s="651"/>
      <c r="M117" s="651"/>
      <c r="N117" s="652"/>
      <c r="O117" s="653"/>
      <c r="P117" s="651"/>
      <c r="Q117" s="651"/>
      <c r="R117" s="652"/>
      <c r="S117" s="653"/>
      <c r="T117" s="651">
        <v>8</v>
      </c>
      <c r="U117" s="651"/>
      <c r="V117" s="652">
        <v>3</v>
      </c>
      <c r="W117" s="653" t="s">
        <v>154</v>
      </c>
      <c r="X117" s="651"/>
      <c r="Y117" s="651"/>
      <c r="Z117" s="652"/>
      <c r="AA117" s="653"/>
      <c r="AB117" s="654"/>
      <c r="AC117" s="651"/>
      <c r="AD117" s="655"/>
      <c r="AE117" s="656"/>
      <c r="AF117" s="178" t="s">
        <v>318</v>
      </c>
      <c r="AG117" s="178" t="s">
        <v>574</v>
      </c>
    </row>
    <row r="118" spans="1:33" s="657" customFormat="1" ht="15.75" customHeight="1" x14ac:dyDescent="0.25">
      <c r="A118" s="643" t="s">
        <v>484</v>
      </c>
      <c r="B118" s="666" t="s">
        <v>23</v>
      </c>
      <c r="C118" s="650" t="s">
        <v>535</v>
      </c>
      <c r="D118" s="651"/>
      <c r="E118" s="651"/>
      <c r="F118" s="652"/>
      <c r="G118" s="653"/>
      <c r="H118" s="651"/>
      <c r="I118" s="651"/>
      <c r="J118" s="652"/>
      <c r="K118" s="653"/>
      <c r="L118" s="651"/>
      <c r="M118" s="651"/>
      <c r="N118" s="652"/>
      <c r="O118" s="653"/>
      <c r="P118" s="651"/>
      <c r="Q118" s="651"/>
      <c r="R118" s="652"/>
      <c r="S118" s="653"/>
      <c r="T118" s="651">
        <v>4</v>
      </c>
      <c r="U118" s="651">
        <v>4</v>
      </c>
      <c r="V118" s="652">
        <v>3</v>
      </c>
      <c r="W118" s="653" t="s">
        <v>154</v>
      </c>
      <c r="X118" s="651"/>
      <c r="Y118" s="651"/>
      <c r="Z118" s="652"/>
      <c r="AA118" s="653"/>
      <c r="AB118" s="654"/>
      <c r="AC118" s="651"/>
      <c r="AD118" s="655"/>
      <c r="AE118" s="656"/>
      <c r="AF118" s="178" t="s">
        <v>318</v>
      </c>
      <c r="AG118" s="178" t="s">
        <v>575</v>
      </c>
    </row>
    <row r="119" spans="1:33" s="657" customFormat="1" ht="15.75" customHeight="1" x14ac:dyDescent="0.25">
      <c r="A119" s="643" t="s">
        <v>485</v>
      </c>
      <c r="B119" s="666" t="s">
        <v>23</v>
      </c>
      <c r="C119" s="650" t="s">
        <v>536</v>
      </c>
      <c r="D119" s="651"/>
      <c r="E119" s="651"/>
      <c r="F119" s="652"/>
      <c r="G119" s="653"/>
      <c r="H119" s="651">
        <v>4</v>
      </c>
      <c r="I119" s="651">
        <v>4</v>
      </c>
      <c r="J119" s="652">
        <v>3</v>
      </c>
      <c r="K119" s="653" t="s">
        <v>1</v>
      </c>
      <c r="L119" s="651">
        <v>4</v>
      </c>
      <c r="M119" s="651">
        <v>4</v>
      </c>
      <c r="N119" s="652">
        <v>3</v>
      </c>
      <c r="O119" s="653" t="s">
        <v>1</v>
      </c>
      <c r="P119" s="651">
        <v>4</v>
      </c>
      <c r="Q119" s="651">
        <v>4</v>
      </c>
      <c r="R119" s="652">
        <v>3</v>
      </c>
      <c r="S119" s="653" t="s">
        <v>1</v>
      </c>
      <c r="T119" s="651">
        <v>4</v>
      </c>
      <c r="U119" s="651">
        <v>4</v>
      </c>
      <c r="V119" s="652">
        <v>3</v>
      </c>
      <c r="W119" s="653" t="s">
        <v>1</v>
      </c>
      <c r="X119" s="651"/>
      <c r="Y119" s="651"/>
      <c r="Z119" s="652"/>
      <c r="AA119" s="653"/>
      <c r="AB119" s="654"/>
      <c r="AC119" s="651"/>
      <c r="AD119" s="655"/>
      <c r="AE119" s="656"/>
      <c r="AF119" s="178" t="s">
        <v>318</v>
      </c>
      <c r="AG119" s="178" t="s">
        <v>576</v>
      </c>
    </row>
    <row r="120" spans="1:33" s="657" customFormat="1" ht="15.75" customHeight="1" x14ac:dyDescent="0.25">
      <c r="A120" s="643" t="s">
        <v>486</v>
      </c>
      <c r="B120" s="425" t="s">
        <v>23</v>
      </c>
      <c r="C120" s="650" t="s">
        <v>537</v>
      </c>
      <c r="D120" s="651"/>
      <c r="E120" s="651"/>
      <c r="F120" s="652"/>
      <c r="G120" s="653"/>
      <c r="H120" s="651">
        <v>4</v>
      </c>
      <c r="I120" s="651">
        <v>4</v>
      </c>
      <c r="J120" s="652">
        <v>3</v>
      </c>
      <c r="K120" s="653" t="s">
        <v>165</v>
      </c>
      <c r="L120" s="651">
        <v>4</v>
      </c>
      <c r="M120" s="651">
        <v>4</v>
      </c>
      <c r="N120" s="652">
        <v>3</v>
      </c>
      <c r="O120" s="653" t="s">
        <v>165</v>
      </c>
      <c r="P120" s="651">
        <v>4</v>
      </c>
      <c r="Q120" s="651">
        <v>4</v>
      </c>
      <c r="R120" s="652">
        <v>3</v>
      </c>
      <c r="S120" s="653" t="s">
        <v>165</v>
      </c>
      <c r="T120" s="651">
        <v>4</v>
      </c>
      <c r="U120" s="651">
        <v>4</v>
      </c>
      <c r="V120" s="652">
        <v>3</v>
      </c>
      <c r="W120" s="653" t="s">
        <v>165</v>
      </c>
      <c r="X120" s="651"/>
      <c r="Y120" s="651"/>
      <c r="Z120" s="652"/>
      <c r="AA120" s="653"/>
      <c r="AB120" s="654"/>
      <c r="AC120" s="651"/>
      <c r="AD120" s="655"/>
      <c r="AE120" s="656"/>
      <c r="AF120" s="419" t="s">
        <v>438</v>
      </c>
      <c r="AG120" s="178" t="s">
        <v>577</v>
      </c>
    </row>
    <row r="121" spans="1:33" s="657" customFormat="1" ht="15.75" customHeight="1" x14ac:dyDescent="0.25">
      <c r="A121" s="643" t="s">
        <v>487</v>
      </c>
      <c r="B121" s="666" t="s">
        <v>23</v>
      </c>
      <c r="C121" s="650" t="s">
        <v>538</v>
      </c>
      <c r="D121" s="651"/>
      <c r="E121" s="651"/>
      <c r="F121" s="652"/>
      <c r="G121" s="653"/>
      <c r="H121" s="651"/>
      <c r="I121" s="651"/>
      <c r="J121" s="652"/>
      <c r="K121" s="653"/>
      <c r="L121" s="651"/>
      <c r="M121" s="651"/>
      <c r="N121" s="652"/>
      <c r="O121" s="653"/>
      <c r="P121" s="651"/>
      <c r="Q121" s="651"/>
      <c r="R121" s="652"/>
      <c r="S121" s="653"/>
      <c r="T121" s="651">
        <v>4</v>
      </c>
      <c r="U121" s="651">
        <v>4</v>
      </c>
      <c r="V121" s="652">
        <v>3</v>
      </c>
      <c r="W121" s="653" t="s">
        <v>165</v>
      </c>
      <c r="X121" s="651"/>
      <c r="Y121" s="651"/>
      <c r="Z121" s="652"/>
      <c r="AA121" s="653"/>
      <c r="AB121" s="654"/>
      <c r="AC121" s="651"/>
      <c r="AD121" s="655"/>
      <c r="AE121" s="656"/>
      <c r="AF121" s="419" t="s">
        <v>438</v>
      </c>
      <c r="AG121" s="178" t="s">
        <v>578</v>
      </c>
    </row>
    <row r="122" spans="1:33" s="657" customFormat="1" ht="15.75" customHeight="1" x14ac:dyDescent="0.25">
      <c r="A122" s="643" t="s">
        <v>488</v>
      </c>
      <c r="B122" s="666" t="s">
        <v>23</v>
      </c>
      <c r="C122" s="650" t="s">
        <v>539</v>
      </c>
      <c r="D122" s="651"/>
      <c r="E122" s="651"/>
      <c r="F122" s="652"/>
      <c r="G122" s="653"/>
      <c r="H122" s="651">
        <v>8</v>
      </c>
      <c r="I122" s="651"/>
      <c r="J122" s="652">
        <v>3</v>
      </c>
      <c r="K122" s="653" t="s">
        <v>154</v>
      </c>
      <c r="L122" s="651">
        <v>8</v>
      </c>
      <c r="M122" s="651"/>
      <c r="N122" s="652">
        <v>3</v>
      </c>
      <c r="O122" s="653" t="s">
        <v>154</v>
      </c>
      <c r="P122" s="651">
        <v>8</v>
      </c>
      <c r="Q122" s="651"/>
      <c r="R122" s="652">
        <v>3</v>
      </c>
      <c r="S122" s="653" t="s">
        <v>154</v>
      </c>
      <c r="T122" s="651">
        <v>8</v>
      </c>
      <c r="U122" s="651"/>
      <c r="V122" s="652">
        <v>3</v>
      </c>
      <c r="W122" s="653" t="s">
        <v>154</v>
      </c>
      <c r="X122" s="651"/>
      <c r="Y122" s="651"/>
      <c r="Z122" s="652"/>
      <c r="AA122" s="653"/>
      <c r="AB122" s="654"/>
      <c r="AC122" s="651"/>
      <c r="AD122" s="655"/>
      <c r="AE122" s="656"/>
      <c r="AF122" s="419" t="s">
        <v>438</v>
      </c>
      <c r="AG122" s="178" t="s">
        <v>577</v>
      </c>
    </row>
    <row r="123" spans="1:33" s="657" customFormat="1" ht="15.75" customHeight="1" x14ac:dyDescent="0.25">
      <c r="A123" s="643" t="s">
        <v>489</v>
      </c>
      <c r="B123" s="425" t="s">
        <v>23</v>
      </c>
      <c r="C123" s="650" t="s">
        <v>540</v>
      </c>
      <c r="D123" s="651"/>
      <c r="E123" s="651"/>
      <c r="F123" s="652"/>
      <c r="G123" s="653"/>
      <c r="H123" s="651"/>
      <c r="I123" s="651"/>
      <c r="J123" s="652"/>
      <c r="K123" s="653"/>
      <c r="L123" s="651"/>
      <c r="M123" s="651"/>
      <c r="N123" s="652"/>
      <c r="O123" s="653"/>
      <c r="P123" s="651"/>
      <c r="Q123" s="651"/>
      <c r="R123" s="652"/>
      <c r="S123" s="653"/>
      <c r="T123" s="651">
        <v>8</v>
      </c>
      <c r="U123" s="651"/>
      <c r="V123" s="652">
        <v>3</v>
      </c>
      <c r="W123" s="653" t="s">
        <v>165</v>
      </c>
      <c r="X123" s="651"/>
      <c r="Y123" s="651"/>
      <c r="Z123" s="652"/>
      <c r="AA123" s="653"/>
      <c r="AB123" s="654"/>
      <c r="AC123" s="651"/>
      <c r="AD123" s="655"/>
      <c r="AE123" s="656"/>
      <c r="AF123" s="419" t="s">
        <v>438</v>
      </c>
      <c r="AG123" s="178" t="s">
        <v>579</v>
      </c>
    </row>
    <row r="124" spans="1:33" s="657" customFormat="1" ht="15.75" customHeight="1" x14ac:dyDescent="0.25">
      <c r="A124" s="643" t="s">
        <v>490</v>
      </c>
      <c r="B124" s="425" t="s">
        <v>23</v>
      </c>
      <c r="C124" s="650" t="s">
        <v>541</v>
      </c>
      <c r="D124" s="651"/>
      <c r="E124" s="651"/>
      <c r="F124" s="652"/>
      <c r="G124" s="653"/>
      <c r="H124" s="651"/>
      <c r="I124" s="651"/>
      <c r="J124" s="652"/>
      <c r="K124" s="653"/>
      <c r="L124" s="651"/>
      <c r="M124" s="651"/>
      <c r="N124" s="652"/>
      <c r="O124" s="653"/>
      <c r="P124" s="651"/>
      <c r="Q124" s="651"/>
      <c r="R124" s="652"/>
      <c r="S124" s="653"/>
      <c r="T124" s="651">
        <v>8</v>
      </c>
      <c r="U124" s="651"/>
      <c r="V124" s="652">
        <v>3</v>
      </c>
      <c r="W124" s="653" t="s">
        <v>165</v>
      </c>
      <c r="X124" s="651"/>
      <c r="Y124" s="651"/>
      <c r="Z124" s="652"/>
      <c r="AA124" s="653"/>
      <c r="AB124" s="654"/>
      <c r="AC124" s="651"/>
      <c r="AD124" s="655"/>
      <c r="AE124" s="656"/>
      <c r="AF124" s="419" t="s">
        <v>438</v>
      </c>
      <c r="AG124" s="178" t="s">
        <v>579</v>
      </c>
    </row>
    <row r="125" spans="1:33" s="657" customFormat="1" ht="15.75" customHeight="1" x14ac:dyDescent="0.25">
      <c r="A125" s="643" t="s">
        <v>491</v>
      </c>
      <c r="B125" s="425" t="s">
        <v>23</v>
      </c>
      <c r="C125" s="650" t="s">
        <v>542</v>
      </c>
      <c r="D125" s="651"/>
      <c r="E125" s="651"/>
      <c r="F125" s="652"/>
      <c r="G125" s="653"/>
      <c r="H125" s="651"/>
      <c r="I125" s="651"/>
      <c r="J125" s="652"/>
      <c r="K125" s="653"/>
      <c r="L125" s="651"/>
      <c r="M125" s="651"/>
      <c r="N125" s="652"/>
      <c r="O125" s="653"/>
      <c r="P125" s="651"/>
      <c r="Q125" s="651"/>
      <c r="R125" s="652"/>
      <c r="S125" s="653"/>
      <c r="T125" s="651">
        <v>4</v>
      </c>
      <c r="U125" s="651">
        <v>4</v>
      </c>
      <c r="V125" s="652">
        <v>3</v>
      </c>
      <c r="W125" s="653" t="s">
        <v>165</v>
      </c>
      <c r="X125" s="651"/>
      <c r="Y125" s="651"/>
      <c r="Z125" s="652"/>
      <c r="AA125" s="653"/>
      <c r="AB125" s="654"/>
      <c r="AC125" s="651"/>
      <c r="AD125" s="655"/>
      <c r="AE125" s="656"/>
      <c r="AF125" s="419" t="s">
        <v>438</v>
      </c>
      <c r="AG125" s="178" t="s">
        <v>578</v>
      </c>
    </row>
    <row r="126" spans="1:33" s="665" customFormat="1" ht="38.25" customHeight="1" x14ac:dyDescent="0.2">
      <c r="A126" s="643" t="s">
        <v>492</v>
      </c>
      <c r="B126" s="425" t="s">
        <v>23</v>
      </c>
      <c r="C126" s="650" t="s">
        <v>543</v>
      </c>
      <c r="D126" s="660"/>
      <c r="E126" s="660"/>
      <c r="F126" s="661"/>
      <c r="G126" s="662"/>
      <c r="H126" s="660"/>
      <c r="I126" s="660"/>
      <c r="J126" s="661"/>
      <c r="K126" s="662"/>
      <c r="L126" s="660"/>
      <c r="M126" s="660"/>
      <c r="N126" s="661"/>
      <c r="O126" s="662"/>
      <c r="P126" s="660"/>
      <c r="Q126" s="660">
        <v>8</v>
      </c>
      <c r="R126" s="661">
        <v>3</v>
      </c>
      <c r="S126" s="662" t="s">
        <v>166</v>
      </c>
      <c r="T126" s="660"/>
      <c r="U126" s="660"/>
      <c r="V126" s="661"/>
      <c r="W126" s="662"/>
      <c r="X126" s="660"/>
      <c r="Y126" s="660"/>
      <c r="Z126" s="661"/>
      <c r="AA126" s="662"/>
      <c r="AB126" s="663"/>
      <c r="AC126" s="660"/>
      <c r="AD126" s="664"/>
      <c r="AE126" s="656"/>
      <c r="AF126" s="178" t="s">
        <v>324</v>
      </c>
      <c r="AG126" s="178" t="s">
        <v>325</v>
      </c>
    </row>
    <row r="127" spans="1:33" s="665" customFormat="1" ht="36" customHeight="1" x14ac:dyDescent="0.2">
      <c r="A127" s="643" t="s">
        <v>493</v>
      </c>
      <c r="B127" s="425" t="s">
        <v>23</v>
      </c>
      <c r="C127" s="650" t="s">
        <v>621</v>
      </c>
      <c r="D127" s="660"/>
      <c r="E127" s="660"/>
      <c r="F127" s="661"/>
      <c r="G127" s="662"/>
      <c r="H127" s="660"/>
      <c r="I127" s="660"/>
      <c r="J127" s="661"/>
      <c r="K127" s="662"/>
      <c r="L127" s="660"/>
      <c r="M127" s="660">
        <v>8</v>
      </c>
      <c r="N127" s="661">
        <v>3</v>
      </c>
      <c r="O127" s="662" t="s">
        <v>166</v>
      </c>
      <c r="P127" s="660"/>
      <c r="Q127" s="660"/>
      <c r="R127" s="661"/>
      <c r="S127" s="662"/>
      <c r="T127" s="660"/>
      <c r="U127" s="660">
        <v>8</v>
      </c>
      <c r="V127" s="661">
        <v>3</v>
      </c>
      <c r="W127" s="662" t="s">
        <v>166</v>
      </c>
      <c r="X127" s="660"/>
      <c r="Y127" s="660"/>
      <c r="Z127" s="661"/>
      <c r="AA127" s="662"/>
      <c r="AB127" s="663"/>
      <c r="AC127" s="660"/>
      <c r="AD127" s="664"/>
      <c r="AE127" s="656"/>
      <c r="AF127" s="178" t="s">
        <v>324</v>
      </c>
      <c r="AG127" s="178" t="s">
        <v>580</v>
      </c>
    </row>
    <row r="128" spans="1:33" s="657" customFormat="1" ht="15.75" customHeight="1" x14ac:dyDescent="0.25">
      <c r="A128" s="643" t="s">
        <v>494</v>
      </c>
      <c r="B128" s="425" t="s">
        <v>23</v>
      </c>
      <c r="C128" s="650" t="s">
        <v>622</v>
      </c>
      <c r="D128" s="651"/>
      <c r="E128" s="651"/>
      <c r="F128" s="652"/>
      <c r="G128" s="653"/>
      <c r="H128" s="651"/>
      <c r="I128" s="651">
        <v>8</v>
      </c>
      <c r="J128" s="652">
        <v>3</v>
      </c>
      <c r="K128" s="653" t="s">
        <v>166</v>
      </c>
      <c r="L128" s="651"/>
      <c r="M128" s="651"/>
      <c r="N128" s="652"/>
      <c r="O128" s="653"/>
      <c r="P128" s="651"/>
      <c r="Q128" s="651"/>
      <c r="R128" s="652"/>
      <c r="S128" s="653"/>
      <c r="T128" s="651"/>
      <c r="U128" s="651"/>
      <c r="V128" s="652"/>
      <c r="W128" s="653"/>
      <c r="X128" s="651"/>
      <c r="Y128" s="651"/>
      <c r="Z128" s="652"/>
      <c r="AA128" s="653"/>
      <c r="AB128" s="654"/>
      <c r="AC128" s="651"/>
      <c r="AD128" s="655"/>
      <c r="AE128" s="656"/>
      <c r="AF128" s="178" t="s">
        <v>324</v>
      </c>
      <c r="AG128" s="178" t="s">
        <v>330</v>
      </c>
    </row>
    <row r="129" spans="1:33" s="657" customFormat="1" ht="15.75" customHeight="1" x14ac:dyDescent="0.25">
      <c r="A129" s="643" t="s">
        <v>495</v>
      </c>
      <c r="B129" s="425" t="s">
        <v>23</v>
      </c>
      <c r="C129" s="650" t="s">
        <v>623</v>
      </c>
      <c r="D129" s="651"/>
      <c r="E129" s="651"/>
      <c r="F129" s="652"/>
      <c r="G129" s="653"/>
      <c r="H129" s="651"/>
      <c r="I129" s="651"/>
      <c r="J129" s="652"/>
      <c r="K129" s="653"/>
      <c r="L129" s="651"/>
      <c r="M129" s="651">
        <v>8</v>
      </c>
      <c r="N129" s="652">
        <v>3</v>
      </c>
      <c r="O129" s="653" t="s">
        <v>166</v>
      </c>
      <c r="P129" s="651"/>
      <c r="Q129" s="651"/>
      <c r="R129" s="652"/>
      <c r="S129" s="653"/>
      <c r="T129" s="651"/>
      <c r="U129" s="651"/>
      <c r="V129" s="652"/>
      <c r="W129" s="653"/>
      <c r="X129" s="651"/>
      <c r="Y129" s="651"/>
      <c r="Z129" s="652"/>
      <c r="AA129" s="653"/>
      <c r="AB129" s="654"/>
      <c r="AC129" s="651"/>
      <c r="AD129" s="655"/>
      <c r="AE129" s="656"/>
      <c r="AF129" s="178" t="s">
        <v>324</v>
      </c>
      <c r="AG129" s="178" t="s">
        <v>330</v>
      </c>
    </row>
    <row r="130" spans="1:33" s="657" customFormat="1" ht="15.75" customHeight="1" x14ac:dyDescent="0.25">
      <c r="A130" s="643" t="s">
        <v>496</v>
      </c>
      <c r="B130" s="425" t="s">
        <v>23</v>
      </c>
      <c r="C130" s="650" t="s">
        <v>624</v>
      </c>
      <c r="D130" s="651"/>
      <c r="E130" s="651"/>
      <c r="F130" s="652"/>
      <c r="G130" s="653"/>
      <c r="H130" s="651"/>
      <c r="I130" s="651"/>
      <c r="J130" s="652"/>
      <c r="K130" s="653"/>
      <c r="L130" s="651"/>
      <c r="M130" s="651"/>
      <c r="N130" s="652"/>
      <c r="O130" s="653"/>
      <c r="P130" s="651"/>
      <c r="Q130" s="651">
        <v>8</v>
      </c>
      <c r="R130" s="652">
        <v>3</v>
      </c>
      <c r="S130" s="653" t="s">
        <v>166</v>
      </c>
      <c r="T130" s="651"/>
      <c r="U130" s="651"/>
      <c r="V130" s="652"/>
      <c r="W130" s="653"/>
      <c r="X130" s="651"/>
      <c r="Y130" s="651"/>
      <c r="Z130" s="652"/>
      <c r="AA130" s="653"/>
      <c r="AB130" s="654"/>
      <c r="AC130" s="651"/>
      <c r="AD130" s="655"/>
      <c r="AE130" s="656"/>
      <c r="AF130" s="178" t="s">
        <v>324</v>
      </c>
      <c r="AG130" s="178" t="s">
        <v>330</v>
      </c>
    </row>
    <row r="131" spans="1:33" s="657" customFormat="1" ht="15.75" customHeight="1" x14ac:dyDescent="0.25">
      <c r="A131" s="643" t="s">
        <v>497</v>
      </c>
      <c r="B131" s="425" t="s">
        <v>23</v>
      </c>
      <c r="C131" s="650" t="s">
        <v>544</v>
      </c>
      <c r="D131" s="651"/>
      <c r="E131" s="651"/>
      <c r="F131" s="652"/>
      <c r="G131" s="653"/>
      <c r="H131" s="651"/>
      <c r="I131" s="651"/>
      <c r="J131" s="652"/>
      <c r="K131" s="653"/>
      <c r="L131" s="651"/>
      <c r="M131" s="651"/>
      <c r="N131" s="652"/>
      <c r="O131" s="653"/>
      <c r="P131" s="651">
        <v>8</v>
      </c>
      <c r="Q131" s="651"/>
      <c r="R131" s="652">
        <v>3</v>
      </c>
      <c r="S131" s="653" t="s">
        <v>166</v>
      </c>
      <c r="T131" s="651"/>
      <c r="U131" s="651"/>
      <c r="V131" s="652"/>
      <c r="W131" s="653"/>
      <c r="X131" s="651"/>
      <c r="Y131" s="651"/>
      <c r="Z131" s="652"/>
      <c r="AA131" s="653"/>
      <c r="AB131" s="654"/>
      <c r="AC131" s="651"/>
      <c r="AD131" s="655"/>
      <c r="AE131" s="656"/>
      <c r="AF131" s="178" t="s">
        <v>324</v>
      </c>
      <c r="AG131" s="178" t="s">
        <v>332</v>
      </c>
    </row>
    <row r="132" spans="1:33" s="657" customFormat="1" ht="15.75" customHeight="1" x14ac:dyDescent="0.25">
      <c r="A132" s="643" t="s">
        <v>498</v>
      </c>
      <c r="B132" s="425" t="s">
        <v>23</v>
      </c>
      <c r="C132" s="650" t="s">
        <v>545</v>
      </c>
      <c r="D132" s="651"/>
      <c r="E132" s="651"/>
      <c r="F132" s="652"/>
      <c r="G132" s="653"/>
      <c r="H132" s="651"/>
      <c r="I132" s="651"/>
      <c r="J132" s="652"/>
      <c r="K132" s="653"/>
      <c r="L132" s="651"/>
      <c r="M132" s="651"/>
      <c r="N132" s="652"/>
      <c r="O132" s="653"/>
      <c r="P132" s="651"/>
      <c r="Q132" s="651">
        <v>8</v>
      </c>
      <c r="R132" s="652">
        <v>3</v>
      </c>
      <c r="S132" s="653" t="s">
        <v>166</v>
      </c>
      <c r="T132" s="651"/>
      <c r="U132" s="651">
        <v>8</v>
      </c>
      <c r="V132" s="652">
        <v>3</v>
      </c>
      <c r="W132" s="653" t="s">
        <v>166</v>
      </c>
      <c r="X132" s="651"/>
      <c r="Y132" s="651"/>
      <c r="Z132" s="652"/>
      <c r="AA132" s="653"/>
      <c r="AB132" s="654"/>
      <c r="AC132" s="651"/>
      <c r="AD132" s="655"/>
      <c r="AE132" s="656"/>
      <c r="AF132" s="178" t="s">
        <v>324</v>
      </c>
      <c r="AG132" s="667" t="s">
        <v>329</v>
      </c>
    </row>
    <row r="133" spans="1:33" s="657" customFormat="1" ht="15.75" customHeight="1" x14ac:dyDescent="0.25">
      <c r="A133" s="643" t="s">
        <v>499</v>
      </c>
      <c r="B133" s="425" t="s">
        <v>23</v>
      </c>
      <c r="C133" s="650" t="s">
        <v>546</v>
      </c>
      <c r="D133" s="651"/>
      <c r="E133" s="651"/>
      <c r="F133" s="652"/>
      <c r="G133" s="653"/>
      <c r="H133" s="651"/>
      <c r="I133" s="651"/>
      <c r="J133" s="652"/>
      <c r="K133" s="653"/>
      <c r="L133" s="651"/>
      <c r="M133" s="651"/>
      <c r="N133" s="652"/>
      <c r="O133" s="653"/>
      <c r="P133" s="651"/>
      <c r="Q133" s="651">
        <v>8</v>
      </c>
      <c r="R133" s="652">
        <v>3</v>
      </c>
      <c r="S133" s="653" t="s">
        <v>166</v>
      </c>
      <c r="T133" s="651"/>
      <c r="U133" s="651">
        <v>8</v>
      </c>
      <c r="V133" s="652">
        <v>3</v>
      </c>
      <c r="W133" s="653" t="s">
        <v>166</v>
      </c>
      <c r="X133" s="651"/>
      <c r="Y133" s="651"/>
      <c r="Z133" s="652"/>
      <c r="AA133" s="653"/>
      <c r="AB133" s="654"/>
      <c r="AC133" s="651"/>
      <c r="AD133" s="655"/>
      <c r="AE133" s="656"/>
      <c r="AF133" s="178" t="s">
        <v>324</v>
      </c>
      <c r="AG133" s="667" t="s">
        <v>581</v>
      </c>
    </row>
    <row r="134" spans="1:33" s="657" customFormat="1" ht="15.75" customHeight="1" x14ac:dyDescent="0.25">
      <c r="A134" s="643" t="s">
        <v>500</v>
      </c>
      <c r="B134" s="425" t="s">
        <v>23</v>
      </c>
      <c r="C134" s="650" t="s">
        <v>547</v>
      </c>
      <c r="D134" s="651"/>
      <c r="E134" s="651"/>
      <c r="F134" s="652"/>
      <c r="G134" s="653"/>
      <c r="H134" s="651">
        <v>4</v>
      </c>
      <c r="I134" s="651">
        <v>4</v>
      </c>
      <c r="J134" s="652">
        <v>3</v>
      </c>
      <c r="K134" s="653" t="s">
        <v>166</v>
      </c>
      <c r="L134" s="651">
        <v>4</v>
      </c>
      <c r="M134" s="651">
        <v>4</v>
      </c>
      <c r="N134" s="652">
        <v>3</v>
      </c>
      <c r="O134" s="653" t="s">
        <v>166</v>
      </c>
      <c r="P134" s="651">
        <v>4</v>
      </c>
      <c r="Q134" s="651">
        <v>4</v>
      </c>
      <c r="R134" s="652">
        <v>3</v>
      </c>
      <c r="S134" s="653" t="s">
        <v>166</v>
      </c>
      <c r="T134" s="651">
        <v>4</v>
      </c>
      <c r="U134" s="651">
        <v>4</v>
      </c>
      <c r="V134" s="652">
        <v>3</v>
      </c>
      <c r="W134" s="653" t="s">
        <v>166</v>
      </c>
      <c r="X134" s="651"/>
      <c r="Y134" s="651"/>
      <c r="Z134" s="652"/>
      <c r="AA134" s="653"/>
      <c r="AB134" s="654"/>
      <c r="AC134" s="651"/>
      <c r="AD134" s="655"/>
      <c r="AE134" s="656"/>
      <c r="AF134" s="178" t="s">
        <v>324</v>
      </c>
      <c r="AG134" s="178" t="s">
        <v>582</v>
      </c>
    </row>
    <row r="135" spans="1:33" s="657" customFormat="1" ht="15.75" customHeight="1" x14ac:dyDescent="0.25">
      <c r="A135" s="643" t="s">
        <v>501</v>
      </c>
      <c r="B135" s="425" t="s">
        <v>23</v>
      </c>
      <c r="C135" s="650" t="s">
        <v>548</v>
      </c>
      <c r="D135" s="651"/>
      <c r="E135" s="651"/>
      <c r="F135" s="652"/>
      <c r="G135" s="653"/>
      <c r="H135" s="651"/>
      <c r="I135" s="651"/>
      <c r="J135" s="652"/>
      <c r="K135" s="653"/>
      <c r="L135" s="651"/>
      <c r="M135" s="651"/>
      <c r="N135" s="652"/>
      <c r="O135" s="653"/>
      <c r="P135" s="651">
        <v>8</v>
      </c>
      <c r="Q135" s="651"/>
      <c r="R135" s="652">
        <v>3</v>
      </c>
      <c r="S135" s="653" t="s">
        <v>166</v>
      </c>
      <c r="T135" s="651"/>
      <c r="U135" s="651"/>
      <c r="V135" s="652"/>
      <c r="W135" s="653"/>
      <c r="X135" s="651"/>
      <c r="Y135" s="651"/>
      <c r="Z135" s="652"/>
      <c r="AA135" s="653"/>
      <c r="AB135" s="654"/>
      <c r="AC135" s="651"/>
      <c r="AD135" s="655"/>
      <c r="AE135" s="656"/>
      <c r="AF135" s="178" t="s">
        <v>324</v>
      </c>
      <c r="AG135" s="178" t="s">
        <v>336</v>
      </c>
    </row>
    <row r="136" spans="1:33" s="657" customFormat="1" ht="15.75" customHeight="1" x14ac:dyDescent="0.25">
      <c r="A136" s="643" t="s">
        <v>502</v>
      </c>
      <c r="B136" s="425" t="s">
        <v>23</v>
      </c>
      <c r="C136" s="650" t="s">
        <v>549</v>
      </c>
      <c r="D136" s="651"/>
      <c r="E136" s="651"/>
      <c r="F136" s="652"/>
      <c r="G136" s="653"/>
      <c r="H136" s="651"/>
      <c r="I136" s="651"/>
      <c r="J136" s="652"/>
      <c r="K136" s="653"/>
      <c r="L136" s="651"/>
      <c r="M136" s="651"/>
      <c r="N136" s="652"/>
      <c r="O136" s="653"/>
      <c r="P136" s="651">
        <v>4</v>
      </c>
      <c r="Q136" s="651">
        <v>4</v>
      </c>
      <c r="R136" s="652">
        <v>3</v>
      </c>
      <c r="S136" s="653" t="s">
        <v>166</v>
      </c>
      <c r="T136" s="651"/>
      <c r="U136" s="651"/>
      <c r="V136" s="652"/>
      <c r="W136" s="653"/>
      <c r="X136" s="651"/>
      <c r="Y136" s="651"/>
      <c r="Z136" s="652"/>
      <c r="AA136" s="653"/>
      <c r="AB136" s="654"/>
      <c r="AC136" s="651"/>
      <c r="AD136" s="655"/>
      <c r="AE136" s="656"/>
      <c r="AF136" s="178" t="s">
        <v>324</v>
      </c>
      <c r="AG136" s="178" t="s">
        <v>583</v>
      </c>
    </row>
    <row r="137" spans="1:33" s="657" customFormat="1" ht="15.75" customHeight="1" x14ac:dyDescent="0.25">
      <c r="A137" s="643" t="s">
        <v>503</v>
      </c>
      <c r="B137" s="425" t="s">
        <v>23</v>
      </c>
      <c r="C137" s="650" t="s">
        <v>550</v>
      </c>
      <c r="D137" s="651"/>
      <c r="E137" s="651"/>
      <c r="F137" s="652"/>
      <c r="G137" s="653"/>
      <c r="H137" s="651"/>
      <c r="I137" s="651"/>
      <c r="J137" s="652"/>
      <c r="K137" s="653"/>
      <c r="L137" s="651"/>
      <c r="M137" s="651"/>
      <c r="N137" s="652"/>
      <c r="O137" s="653"/>
      <c r="P137" s="651"/>
      <c r="Q137" s="651">
        <v>8</v>
      </c>
      <c r="R137" s="652">
        <v>3</v>
      </c>
      <c r="S137" s="653" t="s">
        <v>166</v>
      </c>
      <c r="T137" s="651"/>
      <c r="U137" s="651">
        <v>8</v>
      </c>
      <c r="V137" s="652">
        <v>3</v>
      </c>
      <c r="W137" s="653" t="s">
        <v>166</v>
      </c>
      <c r="X137" s="651"/>
      <c r="Y137" s="651"/>
      <c r="Z137" s="652"/>
      <c r="AA137" s="653"/>
      <c r="AB137" s="654"/>
      <c r="AC137" s="651"/>
      <c r="AD137" s="655"/>
      <c r="AE137" s="656"/>
      <c r="AF137" s="178" t="s">
        <v>324</v>
      </c>
      <c r="AG137" s="178" t="s">
        <v>329</v>
      </c>
    </row>
    <row r="138" spans="1:33" s="657" customFormat="1" ht="15.75" customHeight="1" x14ac:dyDescent="0.25">
      <c r="A138" s="643" t="s">
        <v>504</v>
      </c>
      <c r="B138" s="425" t="s">
        <v>23</v>
      </c>
      <c r="C138" s="650" t="s">
        <v>551</v>
      </c>
      <c r="D138" s="651"/>
      <c r="E138" s="651"/>
      <c r="F138" s="652"/>
      <c r="G138" s="653"/>
      <c r="H138" s="651"/>
      <c r="I138" s="651"/>
      <c r="J138" s="652"/>
      <c r="K138" s="653"/>
      <c r="L138" s="651"/>
      <c r="M138" s="651"/>
      <c r="N138" s="652"/>
      <c r="O138" s="653"/>
      <c r="P138" s="651">
        <v>4</v>
      </c>
      <c r="Q138" s="651">
        <v>4</v>
      </c>
      <c r="R138" s="652">
        <v>3</v>
      </c>
      <c r="S138" s="653" t="s">
        <v>154</v>
      </c>
      <c r="T138" s="651"/>
      <c r="U138" s="651"/>
      <c r="V138" s="652"/>
      <c r="W138" s="653"/>
      <c r="X138" s="651"/>
      <c r="Y138" s="651"/>
      <c r="Z138" s="652"/>
      <c r="AA138" s="653"/>
      <c r="AB138" s="654"/>
      <c r="AC138" s="651"/>
      <c r="AD138" s="655"/>
      <c r="AE138" s="656"/>
      <c r="AF138" s="178" t="s">
        <v>584</v>
      </c>
      <c r="AG138" s="178" t="s">
        <v>585</v>
      </c>
    </row>
    <row r="139" spans="1:33" s="657" customFormat="1" ht="15.75" customHeight="1" x14ac:dyDescent="0.25">
      <c r="A139" s="643" t="s">
        <v>505</v>
      </c>
      <c r="B139" s="645" t="s">
        <v>23</v>
      </c>
      <c r="C139" s="650" t="s">
        <v>552</v>
      </c>
      <c r="D139" s="651"/>
      <c r="E139" s="651"/>
      <c r="F139" s="652"/>
      <c r="G139" s="653"/>
      <c r="H139" s="651"/>
      <c r="I139" s="651"/>
      <c r="J139" s="652"/>
      <c r="K139" s="653"/>
      <c r="L139" s="651"/>
      <c r="M139" s="651"/>
      <c r="N139" s="652"/>
      <c r="O139" s="653"/>
      <c r="P139" s="651">
        <v>8</v>
      </c>
      <c r="Q139" s="651"/>
      <c r="R139" s="652">
        <v>3</v>
      </c>
      <c r="S139" s="653" t="s">
        <v>166</v>
      </c>
      <c r="T139" s="651"/>
      <c r="U139" s="651"/>
      <c r="V139" s="652"/>
      <c r="W139" s="653"/>
      <c r="X139" s="651"/>
      <c r="Y139" s="651"/>
      <c r="Z139" s="652"/>
      <c r="AA139" s="653"/>
      <c r="AB139" s="654"/>
      <c r="AC139" s="651"/>
      <c r="AD139" s="655"/>
      <c r="AE139" s="656"/>
      <c r="AF139" s="178" t="s">
        <v>649</v>
      </c>
      <c r="AG139" s="178" t="s">
        <v>586</v>
      </c>
    </row>
    <row r="140" spans="1:33" s="657" customFormat="1" ht="15.75" customHeight="1" x14ac:dyDescent="0.25">
      <c r="A140" s="643" t="s">
        <v>506</v>
      </c>
      <c r="B140" s="645" t="s">
        <v>23</v>
      </c>
      <c r="C140" s="650" t="s">
        <v>553</v>
      </c>
      <c r="D140" s="651"/>
      <c r="E140" s="651"/>
      <c r="F140" s="652"/>
      <c r="G140" s="653"/>
      <c r="H140" s="651"/>
      <c r="I140" s="651"/>
      <c r="J140" s="652"/>
      <c r="K140" s="653"/>
      <c r="L140" s="651"/>
      <c r="M140" s="651">
        <v>8</v>
      </c>
      <c r="N140" s="652">
        <v>3</v>
      </c>
      <c r="O140" s="653" t="s">
        <v>166</v>
      </c>
      <c r="P140" s="651"/>
      <c r="Q140" s="651">
        <v>8</v>
      </c>
      <c r="R140" s="652">
        <v>3</v>
      </c>
      <c r="S140" s="653" t="s">
        <v>166</v>
      </c>
      <c r="T140" s="651"/>
      <c r="U140" s="651"/>
      <c r="V140" s="652"/>
      <c r="W140" s="653"/>
      <c r="X140" s="651"/>
      <c r="Y140" s="651"/>
      <c r="Z140" s="652"/>
      <c r="AA140" s="653"/>
      <c r="AB140" s="654"/>
      <c r="AC140" s="651"/>
      <c r="AD140" s="655"/>
      <c r="AE140" s="656"/>
      <c r="AF140" s="178" t="s">
        <v>648</v>
      </c>
      <c r="AG140" s="178" t="s">
        <v>446</v>
      </c>
    </row>
    <row r="141" spans="1:33" s="657" customFormat="1" ht="15.75" customHeight="1" x14ac:dyDescent="0.25">
      <c r="A141" s="643" t="s">
        <v>507</v>
      </c>
      <c r="B141" s="668" t="s">
        <v>23</v>
      </c>
      <c r="C141" s="650" t="s">
        <v>554</v>
      </c>
      <c r="D141" s="651"/>
      <c r="E141" s="651"/>
      <c r="F141" s="652"/>
      <c r="G141" s="653"/>
      <c r="H141" s="651">
        <v>4</v>
      </c>
      <c r="I141" s="651">
        <v>4</v>
      </c>
      <c r="J141" s="652">
        <v>3</v>
      </c>
      <c r="K141" s="653" t="s">
        <v>154</v>
      </c>
      <c r="L141" s="651"/>
      <c r="M141" s="651"/>
      <c r="N141" s="652"/>
      <c r="O141" s="653"/>
      <c r="P141" s="651">
        <v>4</v>
      </c>
      <c r="Q141" s="651">
        <v>4</v>
      </c>
      <c r="R141" s="652">
        <v>3</v>
      </c>
      <c r="S141" s="653" t="s">
        <v>154</v>
      </c>
      <c r="T141" s="651"/>
      <c r="U141" s="651"/>
      <c r="V141" s="652"/>
      <c r="W141" s="653"/>
      <c r="X141" s="651"/>
      <c r="Y141" s="651"/>
      <c r="Z141" s="652"/>
      <c r="AA141" s="653"/>
      <c r="AB141" s="654"/>
      <c r="AC141" s="651"/>
      <c r="AD141" s="655"/>
      <c r="AE141" s="656"/>
      <c r="AF141" s="178" t="s">
        <v>587</v>
      </c>
      <c r="AG141" s="178" t="s">
        <v>588</v>
      </c>
    </row>
    <row r="142" spans="1:33" s="657" customFormat="1" ht="15.75" customHeight="1" x14ac:dyDescent="0.25">
      <c r="A142" s="643" t="s">
        <v>508</v>
      </c>
      <c r="B142" s="668" t="s">
        <v>23</v>
      </c>
      <c r="C142" s="650" t="s">
        <v>555</v>
      </c>
      <c r="D142" s="651"/>
      <c r="E142" s="651"/>
      <c r="F142" s="652"/>
      <c r="G142" s="653"/>
      <c r="H142" s="651"/>
      <c r="I142" s="651"/>
      <c r="J142" s="652"/>
      <c r="K142" s="653"/>
      <c r="L142" s="651">
        <v>4</v>
      </c>
      <c r="M142" s="651">
        <v>4</v>
      </c>
      <c r="N142" s="652">
        <v>3</v>
      </c>
      <c r="O142" s="653" t="s">
        <v>1</v>
      </c>
      <c r="P142" s="651">
        <v>4</v>
      </c>
      <c r="Q142" s="651">
        <v>4</v>
      </c>
      <c r="R142" s="652">
        <v>3</v>
      </c>
      <c r="S142" s="653" t="s">
        <v>1</v>
      </c>
      <c r="T142" s="651">
        <v>4</v>
      </c>
      <c r="U142" s="651">
        <v>4</v>
      </c>
      <c r="V142" s="652">
        <v>3</v>
      </c>
      <c r="W142" s="653" t="s">
        <v>1</v>
      </c>
      <c r="X142" s="651"/>
      <c r="Y142" s="651"/>
      <c r="Z142" s="652"/>
      <c r="AA142" s="653"/>
      <c r="AB142" s="654"/>
      <c r="AC142" s="651"/>
      <c r="AD142" s="655"/>
      <c r="AE142" s="656"/>
      <c r="AF142" s="178" t="s">
        <v>587</v>
      </c>
      <c r="AG142" s="178" t="s">
        <v>625</v>
      </c>
    </row>
    <row r="143" spans="1:33" s="657" customFormat="1" ht="15.75" customHeight="1" x14ac:dyDescent="0.25">
      <c r="A143" s="643" t="s">
        <v>509</v>
      </c>
      <c r="B143" s="645" t="s">
        <v>23</v>
      </c>
      <c r="C143" s="650" t="s">
        <v>556</v>
      </c>
      <c r="D143" s="669"/>
      <c r="E143" s="669"/>
      <c r="F143" s="670"/>
      <c r="G143" s="671"/>
      <c r="H143" s="669">
        <v>8</v>
      </c>
      <c r="I143" s="669"/>
      <c r="J143" s="670">
        <v>3</v>
      </c>
      <c r="K143" s="671" t="s">
        <v>154</v>
      </c>
      <c r="L143" s="669"/>
      <c r="M143" s="669"/>
      <c r="N143" s="670"/>
      <c r="O143" s="671"/>
      <c r="P143" s="669">
        <v>8</v>
      </c>
      <c r="Q143" s="669"/>
      <c r="R143" s="670">
        <v>3</v>
      </c>
      <c r="S143" s="671" t="s">
        <v>154</v>
      </c>
      <c r="T143" s="669"/>
      <c r="U143" s="669"/>
      <c r="V143" s="670"/>
      <c r="W143" s="671"/>
      <c r="X143" s="669"/>
      <c r="Y143" s="669"/>
      <c r="Z143" s="670"/>
      <c r="AA143" s="671"/>
      <c r="AB143" s="669"/>
      <c r="AC143" s="669"/>
      <c r="AD143" s="672"/>
      <c r="AE143" s="673"/>
      <c r="AF143" s="178" t="s">
        <v>303</v>
      </c>
      <c r="AG143" s="178" t="s">
        <v>626</v>
      </c>
    </row>
    <row r="144" spans="1:33" s="657" customFormat="1" ht="15.75" customHeight="1" x14ac:dyDescent="0.25">
      <c r="A144" s="643" t="s">
        <v>510</v>
      </c>
      <c r="B144" s="645" t="s">
        <v>23</v>
      </c>
      <c r="C144" s="650" t="s">
        <v>557</v>
      </c>
      <c r="D144" s="669"/>
      <c r="E144" s="669"/>
      <c r="F144" s="670"/>
      <c r="G144" s="671"/>
      <c r="H144" s="669"/>
      <c r="I144" s="669"/>
      <c r="J144" s="670"/>
      <c r="K144" s="671"/>
      <c r="L144" s="669">
        <v>8</v>
      </c>
      <c r="M144" s="669"/>
      <c r="N144" s="670">
        <v>3</v>
      </c>
      <c r="O144" s="671" t="s">
        <v>154</v>
      </c>
      <c r="P144" s="669"/>
      <c r="Q144" s="669"/>
      <c r="R144" s="670"/>
      <c r="S144" s="671"/>
      <c r="T144" s="669">
        <v>8</v>
      </c>
      <c r="U144" s="669"/>
      <c r="V144" s="670">
        <v>3</v>
      </c>
      <c r="W144" s="671" t="s">
        <v>154</v>
      </c>
      <c r="X144" s="669"/>
      <c r="Y144" s="669"/>
      <c r="Z144" s="670"/>
      <c r="AA144" s="671"/>
      <c r="AB144" s="669"/>
      <c r="AC144" s="669"/>
      <c r="AD144" s="672"/>
      <c r="AE144" s="673"/>
      <c r="AF144" s="674" t="s">
        <v>303</v>
      </c>
      <c r="AG144" s="674" t="s">
        <v>589</v>
      </c>
    </row>
    <row r="145" spans="1:33" s="657" customFormat="1" ht="15.75" customHeight="1" x14ac:dyDescent="0.25">
      <c r="A145" s="643" t="s">
        <v>511</v>
      </c>
      <c r="B145" s="645" t="s">
        <v>23</v>
      </c>
      <c r="C145" s="650" t="s">
        <v>558</v>
      </c>
      <c r="D145" s="669"/>
      <c r="E145" s="669"/>
      <c r="F145" s="670"/>
      <c r="G145" s="671"/>
      <c r="H145" s="669"/>
      <c r="I145" s="669"/>
      <c r="J145" s="670"/>
      <c r="K145" s="671"/>
      <c r="L145" s="669"/>
      <c r="M145" s="669"/>
      <c r="N145" s="670"/>
      <c r="O145" s="671"/>
      <c r="P145" s="669"/>
      <c r="Q145" s="669"/>
      <c r="R145" s="670"/>
      <c r="S145" s="671"/>
      <c r="T145" s="669">
        <v>4</v>
      </c>
      <c r="U145" s="669">
        <v>4</v>
      </c>
      <c r="V145" s="670">
        <v>3</v>
      </c>
      <c r="W145" s="671" t="s">
        <v>165</v>
      </c>
      <c r="X145" s="669"/>
      <c r="Y145" s="669"/>
      <c r="Z145" s="670"/>
      <c r="AA145" s="671"/>
      <c r="AB145" s="669"/>
      <c r="AC145" s="669"/>
      <c r="AD145" s="672"/>
      <c r="AE145" s="673"/>
      <c r="AF145" s="178" t="s">
        <v>338</v>
      </c>
      <c r="AG145" s="178" t="s">
        <v>462</v>
      </c>
    </row>
    <row r="146" spans="1:33" customFormat="1" ht="15.75" x14ac:dyDescent="0.25">
      <c r="A146" s="643" t="s">
        <v>512</v>
      </c>
      <c r="B146" s="645" t="s">
        <v>23</v>
      </c>
      <c r="C146" s="650" t="s">
        <v>559</v>
      </c>
      <c r="D146" s="669"/>
      <c r="E146" s="669"/>
      <c r="F146" s="670"/>
      <c r="G146" s="671"/>
      <c r="H146" s="669"/>
      <c r="I146" s="669"/>
      <c r="J146" s="670"/>
      <c r="K146" s="671"/>
      <c r="L146" s="669"/>
      <c r="M146" s="669"/>
      <c r="N146" s="670"/>
      <c r="O146" s="671"/>
      <c r="P146" s="669"/>
      <c r="Q146" s="669"/>
      <c r="R146" s="670"/>
      <c r="S146" s="671"/>
      <c r="T146" s="669">
        <v>8</v>
      </c>
      <c r="U146" s="669"/>
      <c r="V146" s="670">
        <v>3</v>
      </c>
      <c r="W146" s="671" t="s">
        <v>165</v>
      </c>
      <c r="X146" s="669"/>
      <c r="Y146" s="669"/>
      <c r="Z146" s="670"/>
      <c r="AA146" s="671"/>
      <c r="AB146" s="669"/>
      <c r="AC146" s="669"/>
      <c r="AD146" s="672"/>
      <c r="AE146" s="673"/>
      <c r="AF146" s="178" t="s">
        <v>338</v>
      </c>
      <c r="AG146" s="178" t="s">
        <v>462</v>
      </c>
    </row>
    <row r="147" spans="1:33" customFormat="1" ht="15.75" x14ac:dyDescent="0.25">
      <c r="A147" s="643" t="s">
        <v>513</v>
      </c>
      <c r="B147" s="645" t="s">
        <v>23</v>
      </c>
      <c r="C147" s="650" t="s">
        <v>560</v>
      </c>
      <c r="D147" s="669"/>
      <c r="E147" s="669"/>
      <c r="F147" s="670"/>
      <c r="G147" s="671"/>
      <c r="H147" s="669"/>
      <c r="I147" s="669"/>
      <c r="J147" s="670"/>
      <c r="K147" s="671"/>
      <c r="L147" s="669"/>
      <c r="M147" s="669"/>
      <c r="N147" s="670"/>
      <c r="O147" s="671"/>
      <c r="P147" s="669">
        <v>8</v>
      </c>
      <c r="Q147" s="669"/>
      <c r="R147" s="670">
        <v>3</v>
      </c>
      <c r="S147" s="671" t="s">
        <v>165</v>
      </c>
      <c r="T147" s="669">
        <v>8</v>
      </c>
      <c r="U147" s="669"/>
      <c r="V147" s="670">
        <v>3</v>
      </c>
      <c r="W147" s="671" t="s">
        <v>165</v>
      </c>
      <c r="X147" s="669"/>
      <c r="Y147" s="669"/>
      <c r="Z147" s="670"/>
      <c r="AA147" s="671"/>
      <c r="AB147" s="669"/>
      <c r="AC147" s="669"/>
      <c r="AD147" s="672"/>
      <c r="AE147" s="673"/>
      <c r="AF147" s="178" t="s">
        <v>338</v>
      </c>
      <c r="AG147" s="178" t="s">
        <v>685</v>
      </c>
    </row>
    <row r="148" spans="1:33" customFormat="1" ht="15.75" x14ac:dyDescent="0.25">
      <c r="A148" s="643" t="s">
        <v>514</v>
      </c>
      <c r="B148" s="645" t="s">
        <v>23</v>
      </c>
      <c r="C148" s="650" t="s">
        <v>561</v>
      </c>
      <c r="D148" s="669"/>
      <c r="E148" s="669"/>
      <c r="F148" s="670"/>
      <c r="G148" s="671"/>
      <c r="H148" s="669"/>
      <c r="I148" s="669"/>
      <c r="J148" s="670"/>
      <c r="K148" s="671"/>
      <c r="L148" s="669"/>
      <c r="M148" s="669"/>
      <c r="N148" s="670"/>
      <c r="O148" s="671"/>
      <c r="P148" s="669"/>
      <c r="Q148" s="669"/>
      <c r="R148" s="670"/>
      <c r="S148" s="671"/>
      <c r="T148" s="669">
        <v>4</v>
      </c>
      <c r="U148" s="669">
        <v>4</v>
      </c>
      <c r="V148" s="670">
        <v>3</v>
      </c>
      <c r="W148" s="671" t="s">
        <v>165</v>
      </c>
      <c r="X148" s="669"/>
      <c r="Y148" s="669"/>
      <c r="Z148" s="670"/>
      <c r="AA148" s="671"/>
      <c r="AB148" s="669"/>
      <c r="AC148" s="669"/>
      <c r="AD148" s="672"/>
      <c r="AE148" s="673"/>
      <c r="AF148" s="178" t="s">
        <v>338</v>
      </c>
      <c r="AG148" s="178" t="s">
        <v>590</v>
      </c>
    </row>
    <row r="149" spans="1:33" customFormat="1" ht="15.75" x14ac:dyDescent="0.25">
      <c r="A149" s="643" t="s">
        <v>681</v>
      </c>
      <c r="B149" s="787" t="s">
        <v>23</v>
      </c>
      <c r="C149" s="32" t="s">
        <v>682</v>
      </c>
      <c r="D149" s="669"/>
      <c r="E149" s="669"/>
      <c r="F149" s="670"/>
      <c r="G149" s="671"/>
      <c r="H149" s="669"/>
      <c r="I149" s="669"/>
      <c r="J149" s="670"/>
      <c r="K149" s="671"/>
      <c r="L149" s="669"/>
      <c r="M149" s="669"/>
      <c r="N149" s="670"/>
      <c r="O149" s="671"/>
      <c r="P149" s="669"/>
      <c r="Q149" s="669"/>
      <c r="R149" s="670"/>
      <c r="S149" s="671"/>
      <c r="T149" s="669"/>
      <c r="U149" s="669">
        <v>8</v>
      </c>
      <c r="V149" s="670">
        <v>3</v>
      </c>
      <c r="W149" s="671" t="s">
        <v>165</v>
      </c>
      <c r="X149" s="669"/>
      <c r="Y149" s="669"/>
      <c r="Z149" s="670"/>
      <c r="AA149" s="671"/>
      <c r="AB149" s="669"/>
      <c r="AC149" s="669"/>
      <c r="AD149" s="672"/>
      <c r="AE149" s="673"/>
      <c r="AF149" s="178" t="s">
        <v>338</v>
      </c>
      <c r="AG149" s="178" t="s">
        <v>326</v>
      </c>
    </row>
    <row r="150" spans="1:33" customFormat="1" ht="15.75" x14ac:dyDescent="0.25">
      <c r="A150" s="643" t="s">
        <v>683</v>
      </c>
      <c r="B150" s="787" t="s">
        <v>23</v>
      </c>
      <c r="C150" s="32" t="s">
        <v>684</v>
      </c>
      <c r="D150" s="669"/>
      <c r="E150" s="669"/>
      <c r="F150" s="670"/>
      <c r="G150" s="671"/>
      <c r="H150" s="669"/>
      <c r="I150" s="669"/>
      <c r="J150" s="670"/>
      <c r="K150" s="671"/>
      <c r="L150" s="669"/>
      <c r="M150" s="669"/>
      <c r="N150" s="670"/>
      <c r="O150" s="671"/>
      <c r="P150" s="669">
        <v>8</v>
      </c>
      <c r="Q150" s="669"/>
      <c r="R150" s="670">
        <v>3</v>
      </c>
      <c r="S150" s="671" t="s">
        <v>165</v>
      </c>
      <c r="T150" s="669"/>
      <c r="U150" s="669"/>
      <c r="V150" s="670"/>
      <c r="W150" s="671"/>
      <c r="X150" s="669"/>
      <c r="Y150" s="669"/>
      <c r="Z150" s="670"/>
      <c r="AA150" s="671"/>
      <c r="AB150" s="669"/>
      <c r="AC150" s="669"/>
      <c r="AD150" s="672"/>
      <c r="AE150" s="673"/>
      <c r="AF150" s="178" t="s">
        <v>338</v>
      </c>
      <c r="AG150" s="178" t="s">
        <v>685</v>
      </c>
    </row>
    <row r="151" spans="1:33" customFormat="1" ht="15.75" x14ac:dyDescent="0.25">
      <c r="A151" s="643" t="s">
        <v>515</v>
      </c>
      <c r="B151" s="645" t="s">
        <v>23</v>
      </c>
      <c r="C151" s="650" t="s">
        <v>562</v>
      </c>
      <c r="D151" s="669"/>
      <c r="E151" s="669"/>
      <c r="F151" s="670"/>
      <c r="G151" s="671"/>
      <c r="H151" s="669"/>
      <c r="I151" s="669"/>
      <c r="J151" s="670"/>
      <c r="K151" s="671"/>
      <c r="L151" s="669"/>
      <c r="M151" s="669"/>
      <c r="N151" s="670"/>
      <c r="O151" s="671"/>
      <c r="P151" s="669"/>
      <c r="Q151" s="669"/>
      <c r="R151" s="670"/>
      <c r="S151" s="671"/>
      <c r="T151" s="669">
        <v>4</v>
      </c>
      <c r="U151" s="669">
        <v>4</v>
      </c>
      <c r="V151" s="670">
        <v>3</v>
      </c>
      <c r="W151" s="671" t="s">
        <v>165</v>
      </c>
      <c r="X151" s="669"/>
      <c r="Y151" s="669"/>
      <c r="Z151" s="670"/>
      <c r="AA151" s="671"/>
      <c r="AB151" s="669"/>
      <c r="AC151" s="669"/>
      <c r="AD151" s="672"/>
      <c r="AE151" s="673"/>
      <c r="AF151" s="178" t="s">
        <v>305</v>
      </c>
      <c r="AG151" s="178" t="s">
        <v>591</v>
      </c>
    </row>
    <row r="152" spans="1:33" customFormat="1" ht="15.75" x14ac:dyDescent="0.25">
      <c r="A152" s="644" t="s">
        <v>592</v>
      </c>
      <c r="B152" s="645" t="s">
        <v>23</v>
      </c>
      <c r="C152" s="675" t="s">
        <v>593</v>
      </c>
      <c r="D152" s="785"/>
      <c r="E152" s="669"/>
      <c r="F152" s="670"/>
      <c r="G152" s="671"/>
      <c r="H152" s="669"/>
      <c r="I152" s="669"/>
      <c r="J152" s="670"/>
      <c r="K152" s="671"/>
      <c r="L152" s="669">
        <v>8</v>
      </c>
      <c r="M152" s="669"/>
      <c r="N152" s="670">
        <v>3</v>
      </c>
      <c r="O152" s="671" t="s">
        <v>165</v>
      </c>
      <c r="P152" s="669">
        <v>8</v>
      </c>
      <c r="Q152" s="669"/>
      <c r="R152" s="670">
        <v>3</v>
      </c>
      <c r="S152" s="671" t="s">
        <v>165</v>
      </c>
      <c r="T152" s="669">
        <v>8</v>
      </c>
      <c r="U152" s="669"/>
      <c r="V152" s="670">
        <v>3</v>
      </c>
      <c r="W152" s="671" t="s">
        <v>165</v>
      </c>
      <c r="X152" s="669"/>
      <c r="Y152" s="669"/>
      <c r="Z152" s="670"/>
      <c r="AA152" s="671"/>
      <c r="AB152" s="669"/>
      <c r="AC152" s="669"/>
      <c r="AD152" s="672"/>
      <c r="AE152" s="673"/>
      <c r="AF152" s="178" t="s">
        <v>313</v>
      </c>
      <c r="AG152" s="178" t="s">
        <v>594</v>
      </c>
    </row>
    <row r="153" spans="1:33" customFormat="1" ht="15.75" x14ac:dyDescent="0.25">
      <c r="A153" s="643" t="s">
        <v>596</v>
      </c>
      <c r="B153" s="645" t="s">
        <v>23</v>
      </c>
      <c r="C153" s="650" t="s">
        <v>595</v>
      </c>
      <c r="D153" s="669"/>
      <c r="E153" s="669"/>
      <c r="F153" s="670"/>
      <c r="G153" s="671"/>
      <c r="H153" s="669"/>
      <c r="I153" s="669"/>
      <c r="J153" s="670"/>
      <c r="K153" s="671"/>
      <c r="L153" s="669"/>
      <c r="M153" s="669"/>
      <c r="N153" s="670"/>
      <c r="O153" s="671"/>
      <c r="P153" s="669">
        <v>8</v>
      </c>
      <c r="Q153" s="669"/>
      <c r="R153" s="670">
        <v>3</v>
      </c>
      <c r="S153" s="671" t="s">
        <v>165</v>
      </c>
      <c r="T153" s="669">
        <v>8</v>
      </c>
      <c r="U153" s="669"/>
      <c r="V153" s="670">
        <v>3</v>
      </c>
      <c r="W153" s="671" t="s">
        <v>165</v>
      </c>
      <c r="X153" s="669"/>
      <c r="Y153" s="669"/>
      <c r="Z153" s="670"/>
      <c r="AA153" s="671"/>
      <c r="AB153" s="669"/>
      <c r="AC153" s="669"/>
      <c r="AD153" s="672"/>
      <c r="AE153" s="673"/>
      <c r="AF153" s="178" t="s">
        <v>313</v>
      </c>
      <c r="AG153" s="178" t="s">
        <v>627</v>
      </c>
    </row>
    <row r="154" spans="1:33" customFormat="1" ht="15.75" x14ac:dyDescent="0.25">
      <c r="A154" s="643" t="s">
        <v>677</v>
      </c>
      <c r="B154" s="645" t="s">
        <v>23</v>
      </c>
      <c r="C154" s="650" t="s">
        <v>628</v>
      </c>
      <c r="D154" s="669"/>
      <c r="E154" s="669"/>
      <c r="F154" s="670"/>
      <c r="G154" s="671"/>
      <c r="H154" s="669"/>
      <c r="I154" s="669"/>
      <c r="J154" s="670"/>
      <c r="K154" s="671"/>
      <c r="L154" s="669">
        <v>8</v>
      </c>
      <c r="M154" s="669"/>
      <c r="N154" s="670">
        <v>3</v>
      </c>
      <c r="O154" s="671" t="s">
        <v>165</v>
      </c>
      <c r="P154" s="669">
        <v>8</v>
      </c>
      <c r="Q154" s="669"/>
      <c r="R154" s="670">
        <v>3</v>
      </c>
      <c r="S154" s="671" t="s">
        <v>165</v>
      </c>
      <c r="T154" s="669">
        <v>8</v>
      </c>
      <c r="U154" s="669"/>
      <c r="V154" s="670">
        <v>3</v>
      </c>
      <c r="W154" s="671" t="s">
        <v>165</v>
      </c>
      <c r="X154" s="669"/>
      <c r="Y154" s="669"/>
      <c r="Z154" s="670"/>
      <c r="AA154" s="671"/>
      <c r="AB154" s="669"/>
      <c r="AC154" s="669"/>
      <c r="AD154" s="672"/>
      <c r="AE154" s="673"/>
      <c r="AF154" s="178" t="s">
        <v>313</v>
      </c>
      <c r="AG154" s="178" t="s">
        <v>629</v>
      </c>
    </row>
    <row r="155" spans="1:33" customFormat="1" ht="15.75" x14ac:dyDescent="0.25">
      <c r="A155" s="643" t="s">
        <v>630</v>
      </c>
      <c r="B155" s="645" t="s">
        <v>23</v>
      </c>
      <c r="C155" s="650" t="s">
        <v>631</v>
      </c>
      <c r="D155" s="669"/>
      <c r="E155" s="669"/>
      <c r="F155" s="670"/>
      <c r="G155" s="671"/>
      <c r="H155" s="669"/>
      <c r="I155" s="669"/>
      <c r="J155" s="670"/>
      <c r="K155" s="671"/>
      <c r="L155" s="669"/>
      <c r="M155" s="669"/>
      <c r="N155" s="670"/>
      <c r="O155" s="671"/>
      <c r="P155" s="669"/>
      <c r="Q155" s="669"/>
      <c r="R155" s="670"/>
      <c r="S155" s="671"/>
      <c r="T155" s="669">
        <v>4</v>
      </c>
      <c r="U155" s="669">
        <v>4</v>
      </c>
      <c r="V155" s="670">
        <v>3</v>
      </c>
      <c r="W155" s="671" t="s">
        <v>154</v>
      </c>
      <c r="X155" s="669"/>
      <c r="Y155" s="669"/>
      <c r="Z155" s="670"/>
      <c r="AA155" s="671"/>
      <c r="AB155" s="669"/>
      <c r="AC155" s="669"/>
      <c r="AD155" s="672"/>
      <c r="AE155" s="673"/>
      <c r="AF155" s="178" t="s">
        <v>632</v>
      </c>
      <c r="AG155" s="178" t="s">
        <v>633</v>
      </c>
    </row>
    <row r="156" spans="1:33" customFormat="1" ht="15.75" x14ac:dyDescent="0.25">
      <c r="A156" s="643" t="s">
        <v>634</v>
      </c>
      <c r="B156" s="645" t="s">
        <v>23</v>
      </c>
      <c r="C156" s="650" t="s">
        <v>635</v>
      </c>
      <c r="D156" s="669"/>
      <c r="E156" s="669"/>
      <c r="F156" s="670"/>
      <c r="G156" s="671"/>
      <c r="H156" s="669"/>
      <c r="I156" s="669"/>
      <c r="J156" s="670"/>
      <c r="K156" s="671"/>
      <c r="L156" s="669"/>
      <c r="M156" s="669"/>
      <c r="N156" s="670"/>
      <c r="O156" s="671"/>
      <c r="P156" s="669"/>
      <c r="Q156" s="669"/>
      <c r="R156" s="670"/>
      <c r="S156" s="671"/>
      <c r="T156" s="669">
        <v>8</v>
      </c>
      <c r="U156" s="669"/>
      <c r="V156" s="670">
        <v>3</v>
      </c>
      <c r="W156" s="671" t="s">
        <v>166</v>
      </c>
      <c r="X156" s="669"/>
      <c r="Y156" s="669"/>
      <c r="Z156" s="670"/>
      <c r="AA156" s="671"/>
      <c r="AB156" s="669"/>
      <c r="AC156" s="669"/>
      <c r="AD156" s="672"/>
      <c r="AE156" s="673"/>
      <c r="AF156" s="178" t="s">
        <v>632</v>
      </c>
      <c r="AG156" s="178" t="s">
        <v>312</v>
      </c>
    </row>
    <row r="157" spans="1:33" customFormat="1" ht="15.75" x14ac:dyDescent="0.25">
      <c r="A157" s="643" t="s">
        <v>636</v>
      </c>
      <c r="B157" s="645" t="s">
        <v>23</v>
      </c>
      <c r="C157" s="650" t="s">
        <v>637</v>
      </c>
      <c r="D157" s="669"/>
      <c r="E157" s="669"/>
      <c r="F157" s="670"/>
      <c r="G157" s="671"/>
      <c r="H157" s="669"/>
      <c r="I157" s="669"/>
      <c r="J157" s="670"/>
      <c r="K157" s="671"/>
      <c r="L157" s="669"/>
      <c r="M157" s="669"/>
      <c r="N157" s="670"/>
      <c r="O157" s="671"/>
      <c r="P157" s="669"/>
      <c r="Q157" s="669"/>
      <c r="R157" s="670"/>
      <c r="S157" s="671"/>
      <c r="T157" s="669">
        <v>8</v>
      </c>
      <c r="U157" s="669"/>
      <c r="V157" s="670">
        <v>3</v>
      </c>
      <c r="W157" s="671" t="s">
        <v>166</v>
      </c>
      <c r="X157" s="669"/>
      <c r="Y157" s="669"/>
      <c r="Z157" s="670"/>
      <c r="AA157" s="671"/>
      <c r="AB157" s="669"/>
      <c r="AC157" s="669"/>
      <c r="AD157" s="672"/>
      <c r="AE157" s="673"/>
      <c r="AF157" s="178" t="s">
        <v>632</v>
      </c>
      <c r="AG157" s="178" t="s">
        <v>312</v>
      </c>
    </row>
    <row r="158" spans="1:33" customFormat="1" ht="15.75" x14ac:dyDescent="0.25">
      <c r="A158" s="643" t="s">
        <v>638</v>
      </c>
      <c r="B158" s="645" t="s">
        <v>23</v>
      </c>
      <c r="C158" s="650" t="s">
        <v>639</v>
      </c>
      <c r="D158" s="669"/>
      <c r="E158" s="669"/>
      <c r="F158" s="670"/>
      <c r="G158" s="671"/>
      <c r="H158" s="669">
        <v>4</v>
      </c>
      <c r="I158" s="669">
        <v>4</v>
      </c>
      <c r="J158" s="670">
        <v>3</v>
      </c>
      <c r="K158" s="671" t="s">
        <v>154</v>
      </c>
      <c r="L158" s="669">
        <v>4</v>
      </c>
      <c r="M158" s="669">
        <v>4</v>
      </c>
      <c r="N158" s="670">
        <v>3</v>
      </c>
      <c r="O158" s="671" t="s">
        <v>154</v>
      </c>
      <c r="P158" s="669">
        <v>4</v>
      </c>
      <c r="Q158" s="669">
        <v>4</v>
      </c>
      <c r="R158" s="670">
        <v>3</v>
      </c>
      <c r="S158" s="671" t="s">
        <v>154</v>
      </c>
      <c r="T158" s="669">
        <v>4</v>
      </c>
      <c r="U158" s="669">
        <v>4</v>
      </c>
      <c r="V158" s="670">
        <v>3</v>
      </c>
      <c r="W158" s="671" t="s">
        <v>154</v>
      </c>
      <c r="X158" s="669"/>
      <c r="Y158" s="669"/>
      <c r="Z158" s="670"/>
      <c r="AA158" s="671"/>
      <c r="AB158" s="669"/>
      <c r="AC158" s="669"/>
      <c r="AD158" s="672"/>
      <c r="AE158" s="673"/>
      <c r="AF158" s="178" t="s">
        <v>648</v>
      </c>
      <c r="AG158" s="178" t="s">
        <v>640</v>
      </c>
    </row>
    <row r="159" spans="1:33" customFormat="1" ht="15.75" x14ac:dyDescent="0.25">
      <c r="A159" s="643" t="s">
        <v>641</v>
      </c>
      <c r="B159" s="645" t="s">
        <v>23</v>
      </c>
      <c r="C159" s="650" t="s">
        <v>642</v>
      </c>
      <c r="D159" s="669"/>
      <c r="E159" s="669"/>
      <c r="F159" s="670"/>
      <c r="G159" s="671"/>
      <c r="H159" s="669">
        <v>8</v>
      </c>
      <c r="I159" s="669"/>
      <c r="J159" s="670">
        <v>3</v>
      </c>
      <c r="K159" s="671" t="s">
        <v>154</v>
      </c>
      <c r="L159" s="669">
        <v>8</v>
      </c>
      <c r="M159" s="669"/>
      <c r="N159" s="670">
        <v>3</v>
      </c>
      <c r="O159" s="671" t="s">
        <v>154</v>
      </c>
      <c r="P159" s="669">
        <v>8</v>
      </c>
      <c r="Q159" s="669"/>
      <c r="R159" s="670">
        <v>3</v>
      </c>
      <c r="S159" s="671" t="s">
        <v>154</v>
      </c>
      <c r="T159" s="669">
        <v>8</v>
      </c>
      <c r="U159" s="669"/>
      <c r="V159" s="670">
        <v>3</v>
      </c>
      <c r="W159" s="671" t="s">
        <v>154</v>
      </c>
      <c r="X159" s="669"/>
      <c r="Y159" s="669"/>
      <c r="Z159" s="670"/>
      <c r="AA159" s="671"/>
      <c r="AB159" s="669"/>
      <c r="AC159" s="669"/>
      <c r="AD159" s="672"/>
      <c r="AE159" s="673"/>
      <c r="AF159" s="178" t="s">
        <v>649</v>
      </c>
      <c r="AG159" s="178" t="s">
        <v>643</v>
      </c>
    </row>
    <row r="160" spans="1:33" customFormat="1" ht="15.75" x14ac:dyDescent="0.25">
      <c r="A160" s="676" t="s">
        <v>644</v>
      </c>
      <c r="B160" s="677" t="s">
        <v>23</v>
      </c>
      <c r="C160" s="678" t="s">
        <v>645</v>
      </c>
      <c r="D160" s="785"/>
      <c r="E160" s="669"/>
      <c r="F160" s="670"/>
      <c r="G160" s="671"/>
      <c r="H160" s="669"/>
      <c r="I160" s="669"/>
      <c r="J160" s="670"/>
      <c r="K160" s="671"/>
      <c r="L160" s="669"/>
      <c r="M160" s="669"/>
      <c r="N160" s="670"/>
      <c r="O160" s="671"/>
      <c r="P160" s="669"/>
      <c r="Q160" s="669"/>
      <c r="R160" s="670"/>
      <c r="S160" s="671"/>
      <c r="T160" s="669">
        <v>8</v>
      </c>
      <c r="U160" s="669"/>
      <c r="V160" s="670">
        <v>3</v>
      </c>
      <c r="W160" s="671" t="s">
        <v>166</v>
      </c>
      <c r="X160" s="669"/>
      <c r="Y160" s="669"/>
      <c r="Z160" s="670"/>
      <c r="AA160" s="671"/>
      <c r="AB160" s="669"/>
      <c r="AC160" s="669"/>
      <c r="AD160" s="672"/>
      <c r="AE160" s="673"/>
      <c r="AF160" s="659" t="s">
        <v>307</v>
      </c>
      <c r="AG160" s="178" t="s">
        <v>646</v>
      </c>
    </row>
    <row r="161" spans="1:33" ht="15.75" x14ac:dyDescent="0.25">
      <c r="A161" s="769" t="s">
        <v>667</v>
      </c>
      <c r="B161" s="770" t="s">
        <v>23</v>
      </c>
      <c r="C161" s="771" t="s">
        <v>668</v>
      </c>
      <c r="D161" s="669"/>
      <c r="E161" s="669"/>
      <c r="F161" s="670"/>
      <c r="G161" s="671"/>
      <c r="H161" s="669"/>
      <c r="I161" s="669">
        <v>8</v>
      </c>
      <c r="J161" s="670">
        <v>3</v>
      </c>
      <c r="K161" s="671" t="s">
        <v>166</v>
      </c>
      <c r="L161" s="669"/>
      <c r="M161" s="669"/>
      <c r="N161" s="670"/>
      <c r="O161" s="671"/>
      <c r="P161" s="669"/>
      <c r="Q161" s="669">
        <v>8</v>
      </c>
      <c r="R161" s="670">
        <v>3</v>
      </c>
      <c r="S161" s="671" t="s">
        <v>166</v>
      </c>
      <c r="T161" s="669"/>
      <c r="U161" s="669"/>
      <c r="V161" s="670"/>
      <c r="W161" s="671"/>
      <c r="X161" s="669"/>
      <c r="Y161" s="669"/>
      <c r="Z161" s="670"/>
      <c r="AA161" s="671"/>
      <c r="AB161" s="669"/>
      <c r="AC161" s="669"/>
      <c r="AD161" s="672"/>
      <c r="AE161" s="673"/>
      <c r="AF161" s="178" t="s">
        <v>373</v>
      </c>
      <c r="AG161" s="178" t="s">
        <v>675</v>
      </c>
    </row>
    <row r="162" spans="1:33" ht="15.75" x14ac:dyDescent="0.25">
      <c r="A162" s="772" t="s">
        <v>669</v>
      </c>
      <c r="B162" s="770" t="s">
        <v>23</v>
      </c>
      <c r="C162" s="773" t="s">
        <v>670</v>
      </c>
      <c r="D162" s="669"/>
      <c r="E162" s="669"/>
      <c r="F162" s="670"/>
      <c r="G162" s="671"/>
      <c r="H162" s="669"/>
      <c r="I162" s="669"/>
      <c r="J162" s="670"/>
      <c r="K162" s="671"/>
      <c r="L162" s="669"/>
      <c r="M162" s="669">
        <v>8</v>
      </c>
      <c r="N162" s="670">
        <v>3</v>
      </c>
      <c r="O162" s="671" t="s">
        <v>166</v>
      </c>
      <c r="P162" s="669"/>
      <c r="Q162" s="669"/>
      <c r="R162" s="670"/>
      <c r="S162" s="671"/>
      <c r="T162" s="669"/>
      <c r="U162" s="669">
        <v>8</v>
      </c>
      <c r="V162" s="670">
        <v>3</v>
      </c>
      <c r="W162" s="671" t="s">
        <v>166</v>
      </c>
      <c r="X162" s="669"/>
      <c r="Y162" s="669"/>
      <c r="Z162" s="670"/>
      <c r="AA162" s="671"/>
      <c r="AB162" s="669"/>
      <c r="AC162" s="669"/>
      <c r="AD162" s="672"/>
      <c r="AE162" s="673"/>
      <c r="AF162" s="178" t="s">
        <v>373</v>
      </c>
      <c r="AG162" s="178" t="s">
        <v>675</v>
      </c>
    </row>
    <row r="163" spans="1:33" ht="15.75" x14ac:dyDescent="0.25">
      <c r="A163" s="772" t="s">
        <v>671</v>
      </c>
      <c r="B163" s="774" t="s">
        <v>23</v>
      </c>
      <c r="C163" s="773" t="s">
        <v>672</v>
      </c>
      <c r="D163" s="669"/>
      <c r="E163" s="669"/>
      <c r="F163" s="670"/>
      <c r="G163" s="671"/>
      <c r="H163" s="669">
        <v>8</v>
      </c>
      <c r="I163" s="669"/>
      <c r="J163" s="670">
        <v>3</v>
      </c>
      <c r="K163" s="671" t="s">
        <v>166</v>
      </c>
      <c r="L163" s="669"/>
      <c r="M163" s="669"/>
      <c r="N163" s="670"/>
      <c r="O163" s="671"/>
      <c r="P163" s="669">
        <v>8</v>
      </c>
      <c r="Q163" s="669"/>
      <c r="R163" s="670">
        <v>3</v>
      </c>
      <c r="S163" s="671" t="s">
        <v>166</v>
      </c>
      <c r="T163" s="669"/>
      <c r="U163" s="669"/>
      <c r="V163" s="670"/>
      <c r="W163" s="671"/>
      <c r="X163" s="669"/>
      <c r="Y163" s="669"/>
      <c r="Z163" s="670"/>
      <c r="AA163" s="671"/>
      <c r="AB163" s="669"/>
      <c r="AC163" s="669"/>
      <c r="AD163" s="672"/>
      <c r="AE163" s="673"/>
      <c r="AF163" s="178" t="s">
        <v>324</v>
      </c>
      <c r="AG163" s="178" t="s">
        <v>603</v>
      </c>
    </row>
    <row r="164" spans="1:33" ht="16.5" thickBot="1" x14ac:dyDescent="0.3">
      <c r="A164" s="775" t="s">
        <v>673</v>
      </c>
      <c r="B164" s="776" t="s">
        <v>23</v>
      </c>
      <c r="C164" s="777" t="s">
        <v>674</v>
      </c>
      <c r="D164" s="778"/>
      <c r="E164" s="778"/>
      <c r="F164" s="779"/>
      <c r="G164" s="780"/>
      <c r="H164" s="778">
        <v>8</v>
      </c>
      <c r="I164" s="778"/>
      <c r="J164" s="779">
        <v>3</v>
      </c>
      <c r="K164" s="780" t="s">
        <v>165</v>
      </c>
      <c r="L164" s="778">
        <v>8</v>
      </c>
      <c r="M164" s="778"/>
      <c r="N164" s="779">
        <v>3</v>
      </c>
      <c r="O164" s="780" t="s">
        <v>165</v>
      </c>
      <c r="P164" s="778">
        <v>8</v>
      </c>
      <c r="Q164" s="778"/>
      <c r="R164" s="779">
        <v>3</v>
      </c>
      <c r="S164" s="780" t="s">
        <v>165</v>
      </c>
      <c r="T164" s="778">
        <v>8</v>
      </c>
      <c r="U164" s="778"/>
      <c r="V164" s="779">
        <v>3</v>
      </c>
      <c r="W164" s="780" t="s">
        <v>165</v>
      </c>
      <c r="X164" s="778"/>
      <c r="Y164" s="778"/>
      <c r="Z164" s="779"/>
      <c r="AA164" s="780"/>
      <c r="AB164" s="778"/>
      <c r="AC164" s="778"/>
      <c r="AD164" s="781"/>
      <c r="AE164" s="782"/>
      <c r="AF164" s="783" t="s">
        <v>305</v>
      </c>
      <c r="AG164" s="784" t="s">
        <v>676</v>
      </c>
    </row>
  </sheetData>
  <protectedRanges>
    <protectedRange sqref="C50" name="Tartomány1_2_1_2_2"/>
    <protectedRange sqref="C40:C45" name="Tartomány1_2_1_2_1_1"/>
    <protectedRange sqref="C75" name="Tartomány1_2_1_2_1_1_2"/>
    <protectedRange sqref="C19" name="Tartomány1_2_1_1_1_1_1"/>
  </protectedRanges>
  <mergeCells count="36"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L5:AA5"/>
    <mergeCell ref="AB5:AE6"/>
    <mergeCell ref="D6:G6"/>
    <mergeCell ref="P6:S6"/>
    <mergeCell ref="T6:W6"/>
    <mergeCell ref="AD7:AD8"/>
    <mergeCell ref="AE7:AE8"/>
    <mergeCell ref="X6:AA6"/>
    <mergeCell ref="F7:F8"/>
    <mergeCell ref="L69:AA69"/>
    <mergeCell ref="H6:K6"/>
    <mergeCell ref="L6:O6"/>
    <mergeCell ref="L77:AA77"/>
    <mergeCell ref="A83:AA83"/>
    <mergeCell ref="A82:AA82"/>
    <mergeCell ref="AA7:AA8"/>
    <mergeCell ref="G7:G8"/>
    <mergeCell ref="J7:J8"/>
    <mergeCell ref="K7:K8"/>
    <mergeCell ref="L9:AA9"/>
    <mergeCell ref="V7:V8"/>
    <mergeCell ref="W7:W8"/>
    <mergeCell ref="Z7:Z8"/>
    <mergeCell ref="O7:O8"/>
    <mergeCell ref="R7:R8"/>
    <mergeCell ref="S7:S8"/>
    <mergeCell ref="N7:N8"/>
  </mergeCells>
  <pageMargins left="0.7" right="0.7" top="0.75" bottom="0.75" header="0.3" footer="0.3"/>
  <pageSetup paperSize="8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G384"/>
  <sheetViews>
    <sheetView topLeftCell="A4" zoomScale="87" zoomScaleNormal="87" zoomScaleSheetLayoutView="75" workbookViewId="0">
      <selection activeCell="AC8" sqref="AC8"/>
    </sheetView>
  </sheetViews>
  <sheetFormatPr defaultColWidth="10.6640625" defaultRowHeight="15" x14ac:dyDescent="0.2"/>
  <cols>
    <col min="1" max="1" width="17.1640625" style="303" customWidth="1"/>
    <col min="2" max="2" width="7.1640625" style="8" customWidth="1"/>
    <col min="3" max="3" width="72.1640625" style="8" customWidth="1"/>
    <col min="4" max="4" width="6.83203125" style="8" customWidth="1"/>
    <col min="5" max="5" width="7.83203125" style="8" customWidth="1"/>
    <col min="6" max="7" width="6" style="8" customWidth="1"/>
    <col min="8" max="8" width="5.83203125" style="8" customWidth="1"/>
    <col min="9" max="9" width="6" style="8" customWidth="1"/>
    <col min="10" max="11" width="5.83203125" style="8" customWidth="1"/>
    <col min="12" max="12" width="6" style="8" customWidth="1"/>
    <col min="13" max="13" width="5.83203125" style="8" customWidth="1"/>
    <col min="14" max="15" width="6" style="8" customWidth="1"/>
    <col min="16" max="16" width="5.83203125" style="8" customWidth="1"/>
    <col min="17" max="17" width="6" style="8" customWidth="1"/>
    <col min="18" max="19" width="5.83203125" style="8" customWidth="1"/>
    <col min="20" max="20" width="6" style="8" customWidth="1"/>
    <col min="21" max="21" width="8.33203125" style="8" customWidth="1"/>
    <col min="22" max="22" width="4.83203125" style="8" customWidth="1"/>
    <col min="23" max="23" width="5.1640625" style="8" customWidth="1"/>
    <col min="24" max="24" width="4.83203125" style="8" customWidth="1"/>
    <col min="25" max="25" width="6.83203125" style="8" customWidth="1"/>
    <col min="26" max="26" width="6.5" style="8" customWidth="1"/>
    <col min="27" max="27" width="6.1640625" style="8" customWidth="1"/>
    <col min="28" max="28" width="7.33203125" style="8" customWidth="1"/>
    <col min="29" max="29" width="9.33203125" style="8" customWidth="1"/>
    <col min="30" max="30" width="10.33203125" style="8" customWidth="1"/>
    <col min="31" max="31" width="10.6640625" style="8" customWidth="1"/>
    <col min="32" max="32" width="53.5" style="8" customWidth="1"/>
    <col min="33" max="33" width="34.83203125" style="8" customWidth="1"/>
    <col min="34" max="16384" width="10.6640625" style="8"/>
  </cols>
  <sheetData>
    <row r="1" spans="1:33" ht="21.95" customHeight="1" x14ac:dyDescent="0.2">
      <c r="A1" s="821" t="s">
        <v>114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</row>
    <row r="2" spans="1:33" ht="21.95" customHeight="1" x14ac:dyDescent="0.2">
      <c r="A2" s="807" t="s">
        <v>444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1.95" customHeight="1" thickBot="1" x14ac:dyDescent="0.25">
      <c r="A3" s="806" t="s">
        <v>214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</row>
    <row r="4" spans="1:33" ht="21.95" customHeight="1" thickTop="1" thickBot="1" x14ac:dyDescent="0.25">
      <c r="A4" s="822" t="s">
        <v>14</v>
      </c>
      <c r="B4" s="809" t="s">
        <v>15</v>
      </c>
      <c r="C4" s="810" t="s">
        <v>16</v>
      </c>
      <c r="D4" s="125"/>
      <c r="E4" s="125"/>
      <c r="F4" s="125"/>
      <c r="G4" s="125"/>
      <c r="H4" s="125"/>
      <c r="I4" s="125"/>
      <c r="J4" s="125"/>
      <c r="K4" s="125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2" t="s">
        <v>216</v>
      </c>
      <c r="AC4" s="812"/>
      <c r="AD4" s="812"/>
      <c r="AE4" s="812"/>
      <c r="AF4" s="804" t="s">
        <v>293</v>
      </c>
      <c r="AG4" s="804" t="s">
        <v>294</v>
      </c>
    </row>
    <row r="5" spans="1:33" ht="21.95" customHeight="1" thickTop="1" thickBot="1" x14ac:dyDescent="0.25">
      <c r="A5" s="822"/>
      <c r="B5" s="809"/>
      <c r="C5" s="810"/>
      <c r="D5" s="801" t="s">
        <v>2</v>
      </c>
      <c r="E5" s="801"/>
      <c r="F5" s="801"/>
      <c r="G5" s="801"/>
      <c r="H5" s="800" t="s">
        <v>3</v>
      </c>
      <c r="I5" s="800"/>
      <c r="J5" s="800"/>
      <c r="K5" s="800"/>
      <c r="L5" s="801" t="s">
        <v>4</v>
      </c>
      <c r="M5" s="801"/>
      <c r="N5" s="801"/>
      <c r="O5" s="801"/>
      <c r="P5" s="800" t="s">
        <v>5</v>
      </c>
      <c r="Q5" s="800"/>
      <c r="R5" s="800"/>
      <c r="S5" s="800"/>
      <c r="T5" s="801" t="s">
        <v>6</v>
      </c>
      <c r="U5" s="801"/>
      <c r="V5" s="801"/>
      <c r="W5" s="801"/>
      <c r="X5" s="798" t="s">
        <v>7</v>
      </c>
      <c r="Y5" s="798"/>
      <c r="Z5" s="798"/>
      <c r="AA5" s="798"/>
      <c r="AB5" s="812"/>
      <c r="AC5" s="812"/>
      <c r="AD5" s="812"/>
      <c r="AE5" s="812"/>
      <c r="AF5" s="814"/>
      <c r="AG5" s="805"/>
    </row>
    <row r="6" spans="1:33" ht="15.75" customHeight="1" thickTop="1" thickBot="1" x14ac:dyDescent="0.25">
      <c r="A6" s="822"/>
      <c r="B6" s="809"/>
      <c r="C6" s="810"/>
      <c r="D6" s="126"/>
      <c r="E6" s="127"/>
      <c r="F6" s="794" t="s">
        <v>13</v>
      </c>
      <c r="G6" s="793" t="s">
        <v>161</v>
      </c>
      <c r="H6" s="126"/>
      <c r="I6" s="127"/>
      <c r="J6" s="794" t="s">
        <v>13</v>
      </c>
      <c r="K6" s="795" t="s">
        <v>162</v>
      </c>
      <c r="L6" s="126"/>
      <c r="M6" s="127"/>
      <c r="N6" s="794" t="s">
        <v>13</v>
      </c>
      <c r="O6" s="795" t="s">
        <v>162</v>
      </c>
      <c r="P6" s="126"/>
      <c r="Q6" s="127"/>
      <c r="R6" s="794" t="s">
        <v>13</v>
      </c>
      <c r="S6" s="793" t="s">
        <v>162</v>
      </c>
      <c r="T6" s="126"/>
      <c r="U6" s="127"/>
      <c r="V6" s="794" t="s">
        <v>13</v>
      </c>
      <c r="W6" s="793" t="s">
        <v>162</v>
      </c>
      <c r="X6" s="126"/>
      <c r="Y6" s="127"/>
      <c r="Z6" s="794" t="s">
        <v>13</v>
      </c>
      <c r="AA6" s="793" t="s">
        <v>162</v>
      </c>
      <c r="AB6" s="126"/>
      <c r="AC6" s="127"/>
      <c r="AD6" s="794" t="s">
        <v>13</v>
      </c>
      <c r="AE6" s="813" t="s">
        <v>163</v>
      </c>
      <c r="AF6" s="814"/>
      <c r="AG6" s="805"/>
    </row>
    <row r="7" spans="1:33" ht="68.25" thickTop="1" thickBot="1" x14ac:dyDescent="0.25">
      <c r="A7" s="822"/>
      <c r="B7" s="809"/>
      <c r="C7" s="810"/>
      <c r="D7" s="128" t="s">
        <v>29</v>
      </c>
      <c r="E7" s="128" t="s">
        <v>29</v>
      </c>
      <c r="F7" s="794"/>
      <c r="G7" s="793"/>
      <c r="H7" s="128" t="s">
        <v>29</v>
      </c>
      <c r="I7" s="128" t="s">
        <v>29</v>
      </c>
      <c r="J7" s="794"/>
      <c r="K7" s="796"/>
      <c r="L7" s="128" t="s">
        <v>29</v>
      </c>
      <c r="M7" s="128" t="s">
        <v>29</v>
      </c>
      <c r="N7" s="794"/>
      <c r="O7" s="796"/>
      <c r="P7" s="128" t="s">
        <v>29</v>
      </c>
      <c r="Q7" s="128" t="s">
        <v>29</v>
      </c>
      <c r="R7" s="794"/>
      <c r="S7" s="793"/>
      <c r="T7" s="128" t="s">
        <v>29</v>
      </c>
      <c r="U7" s="128" t="s">
        <v>29</v>
      </c>
      <c r="V7" s="794"/>
      <c r="W7" s="793"/>
      <c r="X7" s="128" t="s">
        <v>29</v>
      </c>
      <c r="Y7" s="128" t="s">
        <v>29</v>
      </c>
      <c r="Z7" s="794"/>
      <c r="AA7" s="793"/>
      <c r="AB7" s="128" t="s">
        <v>29</v>
      </c>
      <c r="AC7" s="128" t="s">
        <v>29</v>
      </c>
      <c r="AD7" s="794"/>
      <c r="AE7" s="813"/>
      <c r="AF7" s="814"/>
      <c r="AG7" s="805"/>
    </row>
    <row r="8" spans="1:33" s="619" customFormat="1" ht="16.5" thickBot="1" x14ac:dyDescent="0.3">
      <c r="A8" s="625"/>
      <c r="B8" s="626"/>
      <c r="C8" s="622" t="s">
        <v>209</v>
      </c>
      <c r="D8" s="39">
        <f>BÜIGSZAK!D81</f>
        <v>52</v>
      </c>
      <c r="E8" s="39">
        <f>BÜIGSZAK!E81</f>
        <v>102</v>
      </c>
      <c r="F8" s="39">
        <f>BÜIGSZAK!F81</f>
        <v>25</v>
      </c>
      <c r="G8" s="40" t="s">
        <v>22</v>
      </c>
      <c r="H8" s="623">
        <f>BÜIGSZAK!H81</f>
        <v>64</v>
      </c>
      <c r="I8" s="623">
        <f>BÜIGSZAK!I81</f>
        <v>40</v>
      </c>
      <c r="J8" s="623">
        <f>BÜIGSZAK!J81</f>
        <v>22</v>
      </c>
      <c r="K8" s="623" t="s">
        <v>22</v>
      </c>
      <c r="L8" s="623">
        <f>BÜIGSZAK!L81</f>
        <v>90</v>
      </c>
      <c r="M8" s="623">
        <f>BÜIGSZAK!M81</f>
        <v>24</v>
      </c>
      <c r="N8" s="623">
        <f>BÜIGSZAK!N81</f>
        <v>24</v>
      </c>
      <c r="O8" s="623" t="s">
        <v>22</v>
      </c>
      <c r="P8" s="623">
        <f>BÜIGSZAK!P81</f>
        <v>64</v>
      </c>
      <c r="Q8" s="623">
        <f>BÜIGSZAK!Q81</f>
        <v>52</v>
      </c>
      <c r="R8" s="623">
        <f>BÜIGSZAK!R81</f>
        <v>24</v>
      </c>
      <c r="S8" s="623" t="s">
        <v>22</v>
      </c>
      <c r="T8" s="623">
        <f>BÜIGSZAK!T81</f>
        <v>70</v>
      </c>
      <c r="U8" s="623">
        <f>BÜIGSZAK!U81</f>
        <v>28</v>
      </c>
      <c r="V8" s="623">
        <f>BÜIGSZAK!V81</f>
        <v>24</v>
      </c>
      <c r="W8" s="623" t="s">
        <v>22</v>
      </c>
      <c r="X8" s="623">
        <f>BÜIGSZAK!X81</f>
        <v>42</v>
      </c>
      <c r="Y8" s="623">
        <f>BÜIGSZAK!Y81</f>
        <v>52</v>
      </c>
      <c r="Z8" s="623">
        <f>BÜIGSZAK!Z81</f>
        <v>23</v>
      </c>
      <c r="AA8" s="623" t="s">
        <v>22</v>
      </c>
      <c r="AB8" s="623">
        <f>BÜIGSZAK!AB81</f>
        <v>382</v>
      </c>
      <c r="AC8" s="623">
        <f>BÜIGSZAK!AC81</f>
        <v>262</v>
      </c>
      <c r="AD8" s="623">
        <f>SUM(F8,J8,N8,R8,V8,Z8)</f>
        <v>142</v>
      </c>
      <c r="AE8" s="623">
        <f>SUM(AB8,AC8)</f>
        <v>644</v>
      </c>
      <c r="AF8" s="627"/>
      <c r="AG8" s="627"/>
    </row>
    <row r="9" spans="1:33" ht="21.95" customHeight="1" x14ac:dyDescent="0.25">
      <c r="A9" s="587" t="s">
        <v>3</v>
      </c>
      <c r="B9" s="305"/>
      <c r="C9" s="306" t="s">
        <v>210</v>
      </c>
      <c r="D9" s="190"/>
      <c r="E9" s="190"/>
      <c r="F9" s="191"/>
      <c r="G9" s="192"/>
      <c r="H9" s="190"/>
      <c r="I9" s="190"/>
      <c r="J9" s="191"/>
      <c r="K9" s="192"/>
      <c r="L9" s="190"/>
      <c r="M9" s="190"/>
      <c r="N9" s="191"/>
      <c r="O9" s="192"/>
      <c r="P9" s="190"/>
      <c r="Q9" s="190"/>
      <c r="R9" s="191"/>
      <c r="S9" s="193"/>
      <c r="T9" s="190"/>
      <c r="U9" s="190"/>
      <c r="V9" s="191"/>
      <c r="W9" s="192"/>
      <c r="X9" s="190"/>
      <c r="Y9" s="190"/>
      <c r="Z9" s="191"/>
      <c r="AA9" s="192"/>
      <c r="AB9" s="194"/>
      <c r="AC9" s="194"/>
      <c r="AD9" s="194"/>
      <c r="AE9" s="195"/>
      <c r="AF9" s="196"/>
      <c r="AG9" s="196"/>
    </row>
    <row r="10" spans="1:33" s="197" customFormat="1" ht="15.75" customHeight="1" x14ac:dyDescent="0.25">
      <c r="A10" s="453" t="s">
        <v>140</v>
      </c>
      <c r="B10" s="51" t="s">
        <v>128</v>
      </c>
      <c r="C10" s="45" t="s">
        <v>141</v>
      </c>
      <c r="D10" s="66">
        <v>22</v>
      </c>
      <c r="E10" s="66"/>
      <c r="F10" s="67">
        <v>4</v>
      </c>
      <c r="G10" s="71" t="s">
        <v>165</v>
      </c>
      <c r="H10" s="66"/>
      <c r="I10" s="66"/>
      <c r="J10" s="67"/>
      <c r="K10" s="68"/>
      <c r="L10" s="66"/>
      <c r="M10" s="66"/>
      <c r="N10" s="67"/>
      <c r="O10" s="68"/>
      <c r="P10" s="66"/>
      <c r="Q10" s="66"/>
      <c r="R10" s="67"/>
      <c r="S10" s="68"/>
      <c r="T10" s="66"/>
      <c r="U10" s="66"/>
      <c r="V10" s="67"/>
      <c r="W10" s="68"/>
      <c r="X10" s="66"/>
      <c r="Y10" s="66"/>
      <c r="Z10" s="67"/>
      <c r="AA10" s="67"/>
      <c r="AB10" s="66">
        <f>SUM(D10,H10,L10,P10,T10,X10)</f>
        <v>22</v>
      </c>
      <c r="AC10" s="66">
        <f>SUM(E10,I10,M10,Q10,U10,Y10)</f>
        <v>0</v>
      </c>
      <c r="AD10" s="72">
        <f>SUM(F10,J10,N10,R10,V10,Z10)</f>
        <v>4</v>
      </c>
      <c r="AE10" s="73">
        <f>SUM(AB10,AC10)</f>
        <v>22</v>
      </c>
      <c r="AF10" s="7" t="s">
        <v>305</v>
      </c>
      <c r="AG10" s="7" t="s">
        <v>306</v>
      </c>
    </row>
    <row r="11" spans="1:33" ht="15.75" customHeight="1" x14ac:dyDescent="0.2">
      <c r="A11" s="454" t="s">
        <v>92</v>
      </c>
      <c r="B11" s="51" t="s">
        <v>128</v>
      </c>
      <c r="C11" s="57" t="s">
        <v>142</v>
      </c>
      <c r="D11" s="66"/>
      <c r="E11" s="66"/>
      <c r="F11" s="67"/>
      <c r="G11" s="71"/>
      <c r="H11" s="66" t="s">
        <v>215</v>
      </c>
      <c r="I11" s="66">
        <v>8</v>
      </c>
      <c r="J11" s="67">
        <v>1</v>
      </c>
      <c r="K11" s="68" t="s">
        <v>166</v>
      </c>
      <c r="L11" s="66"/>
      <c r="M11" s="66"/>
      <c r="N11" s="67"/>
      <c r="O11" s="71"/>
      <c r="P11" s="66"/>
      <c r="Q11" s="66"/>
      <c r="R11" s="67"/>
      <c r="S11" s="68"/>
      <c r="T11" s="66"/>
      <c r="U11" s="66"/>
      <c r="V11" s="113"/>
      <c r="W11" s="114"/>
      <c r="X11" s="66"/>
      <c r="Y11" s="66"/>
      <c r="Z11" s="67"/>
      <c r="AA11" s="67"/>
      <c r="AB11" s="66">
        <f t="shared" ref="AB11:AD15" si="0">SUM(D11,H11,L11,P11,T11,X11)</f>
        <v>0</v>
      </c>
      <c r="AC11" s="66">
        <f t="shared" si="0"/>
        <v>8</v>
      </c>
      <c r="AD11" s="72">
        <f t="shared" si="0"/>
        <v>1</v>
      </c>
      <c r="AE11" s="73">
        <f t="shared" ref="AE11:AE15" si="1">SUM(AB11,AC11)</f>
        <v>8</v>
      </c>
      <c r="AF11" s="6" t="s">
        <v>323</v>
      </c>
      <c r="AG11" s="7" t="s">
        <v>327</v>
      </c>
    </row>
    <row r="12" spans="1:33" ht="15.75" customHeight="1" x14ac:dyDescent="0.2">
      <c r="A12" s="454" t="s">
        <v>96</v>
      </c>
      <c r="B12" s="51" t="s">
        <v>128</v>
      </c>
      <c r="C12" s="57" t="s">
        <v>143</v>
      </c>
      <c r="D12" s="66"/>
      <c r="E12" s="66"/>
      <c r="F12" s="67"/>
      <c r="G12" s="71"/>
      <c r="H12" s="66"/>
      <c r="I12" s="66"/>
      <c r="J12" s="67"/>
      <c r="K12" s="68"/>
      <c r="L12" s="66" t="s">
        <v>215</v>
      </c>
      <c r="M12" s="66">
        <v>8</v>
      </c>
      <c r="N12" s="67">
        <v>1</v>
      </c>
      <c r="O12" s="71" t="s">
        <v>166</v>
      </c>
      <c r="P12" s="66"/>
      <c r="Q12" s="66"/>
      <c r="R12" s="67"/>
      <c r="S12" s="68"/>
      <c r="T12" s="66"/>
      <c r="U12" s="66"/>
      <c r="V12" s="113"/>
      <c r="W12" s="114"/>
      <c r="X12" s="66"/>
      <c r="Y12" s="66"/>
      <c r="Z12" s="67"/>
      <c r="AA12" s="67"/>
      <c r="AB12" s="66">
        <f t="shared" si="0"/>
        <v>0</v>
      </c>
      <c r="AC12" s="66">
        <f t="shared" si="0"/>
        <v>8</v>
      </c>
      <c r="AD12" s="72">
        <f t="shared" si="0"/>
        <v>1</v>
      </c>
      <c r="AE12" s="73">
        <f t="shared" si="1"/>
        <v>8</v>
      </c>
      <c r="AF12" s="6" t="s">
        <v>323</v>
      </c>
      <c r="AG12" s="7" t="s">
        <v>327</v>
      </c>
    </row>
    <row r="13" spans="1:33" ht="15.75" customHeight="1" x14ac:dyDescent="0.2">
      <c r="A13" s="454" t="s">
        <v>98</v>
      </c>
      <c r="B13" s="51" t="s">
        <v>128</v>
      </c>
      <c r="C13" s="57" t="s">
        <v>144</v>
      </c>
      <c r="D13" s="66"/>
      <c r="E13" s="66"/>
      <c r="F13" s="67"/>
      <c r="G13" s="71"/>
      <c r="H13" s="66"/>
      <c r="I13" s="66"/>
      <c r="J13" s="67"/>
      <c r="K13" s="68"/>
      <c r="L13" s="66"/>
      <c r="M13" s="66"/>
      <c r="N13" s="67"/>
      <c r="O13" s="71"/>
      <c r="P13" s="66"/>
      <c r="Q13" s="66">
        <v>8</v>
      </c>
      <c r="R13" s="67">
        <v>1</v>
      </c>
      <c r="S13" s="68" t="s">
        <v>166</v>
      </c>
      <c r="T13" s="66"/>
      <c r="U13" s="66"/>
      <c r="V13" s="113"/>
      <c r="W13" s="114"/>
      <c r="X13" s="66"/>
      <c r="Y13" s="66"/>
      <c r="Z13" s="67"/>
      <c r="AA13" s="67"/>
      <c r="AB13" s="66">
        <f t="shared" si="0"/>
        <v>0</v>
      </c>
      <c r="AC13" s="66">
        <f t="shared" si="0"/>
        <v>8</v>
      </c>
      <c r="AD13" s="72">
        <f t="shared" si="0"/>
        <v>1</v>
      </c>
      <c r="AE13" s="73">
        <f t="shared" si="1"/>
        <v>8</v>
      </c>
      <c r="AF13" s="706" t="s">
        <v>323</v>
      </c>
      <c r="AG13" s="16" t="s">
        <v>327</v>
      </c>
    </row>
    <row r="14" spans="1:33" ht="15.75" customHeight="1" x14ac:dyDescent="0.2">
      <c r="A14" s="454" t="s">
        <v>100</v>
      </c>
      <c r="B14" s="51" t="s">
        <v>128</v>
      </c>
      <c r="C14" s="57" t="s">
        <v>101</v>
      </c>
      <c r="D14" s="66"/>
      <c r="E14" s="66"/>
      <c r="F14" s="67"/>
      <c r="G14" s="71"/>
      <c r="H14" s="66"/>
      <c r="I14" s="66"/>
      <c r="J14" s="67"/>
      <c r="K14" s="68"/>
      <c r="L14" s="66"/>
      <c r="M14" s="66"/>
      <c r="N14" s="67"/>
      <c r="O14" s="71"/>
      <c r="P14" s="66"/>
      <c r="Q14" s="66"/>
      <c r="R14" s="67"/>
      <c r="S14" s="68"/>
      <c r="T14" s="66"/>
      <c r="U14" s="66">
        <v>8</v>
      </c>
      <c r="V14" s="113">
        <v>1</v>
      </c>
      <c r="W14" s="114" t="s">
        <v>166</v>
      </c>
      <c r="X14" s="66"/>
      <c r="Y14" s="66"/>
      <c r="Z14" s="67"/>
      <c r="AA14" s="67"/>
      <c r="AB14" s="66">
        <f t="shared" si="0"/>
        <v>0</v>
      </c>
      <c r="AC14" s="66">
        <f t="shared" si="0"/>
        <v>8</v>
      </c>
      <c r="AD14" s="72">
        <f t="shared" si="0"/>
        <v>1</v>
      </c>
      <c r="AE14" s="73">
        <f t="shared" si="1"/>
        <v>8</v>
      </c>
      <c r="AF14" s="706" t="s">
        <v>323</v>
      </c>
      <c r="AG14" s="16" t="s">
        <v>327</v>
      </c>
    </row>
    <row r="15" spans="1:33" ht="15.75" customHeight="1" x14ac:dyDescent="0.2">
      <c r="A15" s="454" t="s">
        <v>102</v>
      </c>
      <c r="B15" s="51" t="s">
        <v>128</v>
      </c>
      <c r="C15" s="711" t="s">
        <v>103</v>
      </c>
      <c r="D15" s="66"/>
      <c r="E15" s="66"/>
      <c r="F15" s="67"/>
      <c r="G15" s="71"/>
      <c r="H15" s="66"/>
      <c r="I15" s="66"/>
      <c r="J15" s="67"/>
      <c r="K15" s="68"/>
      <c r="L15" s="66"/>
      <c r="M15" s="66"/>
      <c r="N15" s="67"/>
      <c r="O15" s="71"/>
      <c r="P15" s="66"/>
      <c r="Q15" s="66"/>
      <c r="R15" s="67"/>
      <c r="S15" s="68"/>
      <c r="T15" s="66"/>
      <c r="U15" s="66"/>
      <c r="V15" s="113"/>
      <c r="W15" s="114"/>
      <c r="X15" s="66"/>
      <c r="Y15" s="66">
        <v>4</v>
      </c>
      <c r="Z15" s="67">
        <v>1</v>
      </c>
      <c r="AA15" s="67" t="s">
        <v>166</v>
      </c>
      <c r="AB15" s="66">
        <f t="shared" si="0"/>
        <v>0</v>
      </c>
      <c r="AC15" s="66">
        <f t="shared" si="0"/>
        <v>4</v>
      </c>
      <c r="AD15" s="72">
        <f t="shared" si="0"/>
        <v>1</v>
      </c>
      <c r="AE15" s="73">
        <f t="shared" si="1"/>
        <v>4</v>
      </c>
      <c r="AF15" s="706" t="s">
        <v>323</v>
      </c>
      <c r="AG15" s="16" t="s">
        <v>327</v>
      </c>
    </row>
    <row r="16" spans="1:33" ht="15.75" customHeight="1" x14ac:dyDescent="0.2">
      <c r="A16" s="455" t="s">
        <v>106</v>
      </c>
      <c r="B16" s="51" t="s">
        <v>128</v>
      </c>
      <c r="C16" s="712" t="s">
        <v>145</v>
      </c>
      <c r="D16" s="66"/>
      <c r="E16" s="66"/>
      <c r="F16" s="67"/>
      <c r="G16" s="71"/>
      <c r="H16" s="66"/>
      <c r="I16" s="66"/>
      <c r="J16" s="67"/>
      <c r="K16" s="68"/>
      <c r="L16" s="66"/>
      <c r="M16" s="66"/>
      <c r="N16" s="67"/>
      <c r="O16" s="68"/>
      <c r="P16" s="66">
        <v>10</v>
      </c>
      <c r="Q16" s="66">
        <v>10</v>
      </c>
      <c r="R16" s="67">
        <v>4</v>
      </c>
      <c r="S16" s="68" t="s">
        <v>432</v>
      </c>
      <c r="T16" s="66"/>
      <c r="U16" s="66"/>
      <c r="V16" s="67"/>
      <c r="W16" s="68"/>
      <c r="X16" s="66"/>
      <c r="Y16" s="66"/>
      <c r="Z16" s="67"/>
      <c r="AA16" s="67"/>
      <c r="AB16" s="66">
        <f>SUM(D16,H16,L16,P16,T16,X16)</f>
        <v>10</v>
      </c>
      <c r="AC16" s="66">
        <f>SUM(E16,I16,M16,Q16,U16,Y16)</f>
        <v>10</v>
      </c>
      <c r="AD16" s="72">
        <f>SUM(F16,J16,N16,R16,V16,Z16)</f>
        <v>4</v>
      </c>
      <c r="AE16" s="73">
        <f>SUM(AB16,AC16)</f>
        <v>20</v>
      </c>
      <c r="AF16" s="16" t="s">
        <v>324</v>
      </c>
      <c r="AG16" s="16" t="s">
        <v>328</v>
      </c>
    </row>
    <row r="17" spans="1:33" ht="15.75" customHeight="1" x14ac:dyDescent="0.2">
      <c r="A17" s="455" t="s">
        <v>104</v>
      </c>
      <c r="B17" s="51" t="s">
        <v>128</v>
      </c>
      <c r="C17" s="712" t="s">
        <v>105</v>
      </c>
      <c r="D17" s="66"/>
      <c r="E17" s="66"/>
      <c r="F17" s="67"/>
      <c r="G17" s="71"/>
      <c r="H17" s="66"/>
      <c r="I17" s="66"/>
      <c r="J17" s="67"/>
      <c r="K17" s="68"/>
      <c r="L17" s="66"/>
      <c r="M17" s="66"/>
      <c r="N17" s="67"/>
      <c r="O17" s="68"/>
      <c r="P17" s="66"/>
      <c r="Q17" s="66"/>
      <c r="R17" s="67"/>
      <c r="S17" s="68"/>
      <c r="T17" s="66">
        <v>16</v>
      </c>
      <c r="U17" s="66">
        <v>24</v>
      </c>
      <c r="V17" s="67">
        <v>6</v>
      </c>
      <c r="W17" s="68" t="s">
        <v>432</v>
      </c>
      <c r="X17" s="66"/>
      <c r="Y17" s="66"/>
      <c r="Z17" s="67"/>
      <c r="AA17" s="67"/>
      <c r="AB17" s="66">
        <f t="shared" ref="AB17:AD21" si="2">SUM(D17,H17,L17,P17,T17,X17)</f>
        <v>16</v>
      </c>
      <c r="AC17" s="66">
        <f t="shared" si="2"/>
        <v>24</v>
      </c>
      <c r="AD17" s="72">
        <f t="shared" si="2"/>
        <v>6</v>
      </c>
      <c r="AE17" s="73">
        <f t="shared" ref="AE17:AE21" si="3">SUM(AB17,AC17)</f>
        <v>40</v>
      </c>
      <c r="AF17" s="16" t="s">
        <v>324</v>
      </c>
      <c r="AG17" s="16" t="s">
        <v>328</v>
      </c>
    </row>
    <row r="18" spans="1:33" ht="14.25" customHeight="1" x14ac:dyDescent="0.2">
      <c r="A18" s="455" t="s">
        <v>146</v>
      </c>
      <c r="B18" s="51" t="s">
        <v>128</v>
      </c>
      <c r="C18" s="712" t="s">
        <v>109</v>
      </c>
      <c r="D18" s="66"/>
      <c r="E18" s="66"/>
      <c r="F18" s="67"/>
      <c r="G18" s="71"/>
      <c r="H18" s="66"/>
      <c r="I18" s="66"/>
      <c r="J18" s="67"/>
      <c r="K18" s="68"/>
      <c r="L18" s="66"/>
      <c r="M18" s="66"/>
      <c r="N18" s="67"/>
      <c r="O18" s="68"/>
      <c r="P18" s="66"/>
      <c r="Q18" s="66"/>
      <c r="R18" s="67"/>
      <c r="S18" s="68"/>
      <c r="T18" s="66"/>
      <c r="U18" s="66"/>
      <c r="V18" s="67"/>
      <c r="W18" s="68"/>
      <c r="X18" s="66">
        <v>16</v>
      </c>
      <c r="Y18" s="66">
        <v>22</v>
      </c>
      <c r="Z18" s="67">
        <v>3</v>
      </c>
      <c r="AA18" s="67" t="s">
        <v>432</v>
      </c>
      <c r="AB18" s="66">
        <f t="shared" si="2"/>
        <v>16</v>
      </c>
      <c r="AC18" s="66">
        <f t="shared" si="2"/>
        <v>22</v>
      </c>
      <c r="AD18" s="72">
        <f t="shared" si="2"/>
        <v>3</v>
      </c>
      <c r="AE18" s="73">
        <f t="shared" si="3"/>
        <v>38</v>
      </c>
      <c r="AF18" s="16" t="s">
        <v>324</v>
      </c>
      <c r="AG18" s="16" t="s">
        <v>328</v>
      </c>
    </row>
    <row r="19" spans="1:33" ht="15.75" customHeight="1" x14ac:dyDescent="0.2">
      <c r="A19" s="725" t="s">
        <v>112</v>
      </c>
      <c r="B19" s="51" t="s">
        <v>128</v>
      </c>
      <c r="C19" s="724" t="s">
        <v>113</v>
      </c>
      <c r="D19" s="66"/>
      <c r="E19" s="66"/>
      <c r="F19" s="67"/>
      <c r="G19" s="71"/>
      <c r="H19" s="66">
        <v>4</v>
      </c>
      <c r="I19" s="66">
        <v>4</v>
      </c>
      <c r="J19" s="116">
        <v>3</v>
      </c>
      <c r="K19" s="68" t="s">
        <v>1</v>
      </c>
      <c r="L19" s="66"/>
      <c r="M19" s="66"/>
      <c r="N19" s="67"/>
      <c r="O19" s="68"/>
      <c r="P19" s="66"/>
      <c r="Q19" s="66"/>
      <c r="R19" s="67"/>
      <c r="S19" s="68"/>
      <c r="T19" s="66"/>
      <c r="U19" s="66"/>
      <c r="V19" s="67"/>
      <c r="W19" s="68"/>
      <c r="X19" s="66"/>
      <c r="Y19" s="66"/>
      <c r="Z19" s="67"/>
      <c r="AA19" s="67"/>
      <c r="AB19" s="66">
        <f t="shared" si="2"/>
        <v>4</v>
      </c>
      <c r="AC19" s="66">
        <f t="shared" si="2"/>
        <v>4</v>
      </c>
      <c r="AD19" s="72">
        <f t="shared" si="2"/>
        <v>3</v>
      </c>
      <c r="AE19" s="73">
        <f t="shared" si="3"/>
        <v>8</v>
      </c>
      <c r="AF19" s="16" t="s">
        <v>324</v>
      </c>
      <c r="AG19" s="16" t="s">
        <v>332</v>
      </c>
    </row>
    <row r="20" spans="1:33" ht="15.75" customHeight="1" x14ac:dyDescent="0.2">
      <c r="A20" s="716" t="s">
        <v>110</v>
      </c>
      <c r="B20" s="51" t="s">
        <v>128</v>
      </c>
      <c r="C20" s="713" t="s">
        <v>111</v>
      </c>
      <c r="D20" s="66"/>
      <c r="E20" s="66"/>
      <c r="F20" s="67"/>
      <c r="G20" s="71"/>
      <c r="H20" s="66"/>
      <c r="I20" s="66"/>
      <c r="J20" s="67"/>
      <c r="K20" s="68"/>
      <c r="L20" s="66">
        <v>4</v>
      </c>
      <c r="M20" s="66">
        <v>4</v>
      </c>
      <c r="N20" s="67">
        <v>3</v>
      </c>
      <c r="O20" s="68" t="s">
        <v>1</v>
      </c>
      <c r="P20" s="66"/>
      <c r="Q20" s="66"/>
      <c r="R20" s="67"/>
      <c r="S20" s="68"/>
      <c r="T20" s="66"/>
      <c r="U20" s="66"/>
      <c r="V20" s="67"/>
      <c r="W20" s="68"/>
      <c r="X20" s="66"/>
      <c r="Y20" s="66"/>
      <c r="Z20" s="67"/>
      <c r="AA20" s="67"/>
      <c r="AB20" s="66">
        <f t="shared" si="2"/>
        <v>4</v>
      </c>
      <c r="AC20" s="66">
        <f t="shared" si="2"/>
        <v>4</v>
      </c>
      <c r="AD20" s="72">
        <f t="shared" si="2"/>
        <v>3</v>
      </c>
      <c r="AE20" s="73">
        <f t="shared" si="3"/>
        <v>8</v>
      </c>
      <c r="AF20" s="16" t="s">
        <v>324</v>
      </c>
      <c r="AG20" s="16" t="s">
        <v>332</v>
      </c>
    </row>
    <row r="21" spans="1:33" ht="15.75" customHeight="1" x14ac:dyDescent="0.2">
      <c r="A21" s="717" t="s">
        <v>442</v>
      </c>
      <c r="B21" s="425" t="s">
        <v>128</v>
      </c>
      <c r="C21" s="714" t="s">
        <v>443</v>
      </c>
      <c r="D21" s="66"/>
      <c r="E21" s="66"/>
      <c r="F21" s="67"/>
      <c r="G21" s="71"/>
      <c r="H21" s="66"/>
      <c r="I21" s="66"/>
      <c r="J21" s="67"/>
      <c r="K21" s="68"/>
      <c r="L21" s="66"/>
      <c r="M21" s="66"/>
      <c r="N21" s="67"/>
      <c r="O21" s="68"/>
      <c r="P21" s="66"/>
      <c r="Q21" s="66"/>
      <c r="R21" s="67"/>
      <c r="S21" s="68"/>
      <c r="T21" s="66"/>
      <c r="U21" s="66"/>
      <c r="V21" s="67"/>
      <c r="W21" s="68"/>
      <c r="X21" s="66"/>
      <c r="Y21" s="66">
        <v>4</v>
      </c>
      <c r="Z21" s="67">
        <v>1</v>
      </c>
      <c r="AA21" s="67" t="s">
        <v>154</v>
      </c>
      <c r="AB21" s="66">
        <f t="shared" si="2"/>
        <v>0</v>
      </c>
      <c r="AC21" s="66">
        <f t="shared" si="2"/>
        <v>4</v>
      </c>
      <c r="AD21" s="72">
        <f t="shared" si="2"/>
        <v>1</v>
      </c>
      <c r="AE21" s="73">
        <f t="shared" si="3"/>
        <v>4</v>
      </c>
      <c r="AF21" s="16" t="s">
        <v>324</v>
      </c>
      <c r="AG21" s="16" t="s">
        <v>330</v>
      </c>
    </row>
    <row r="22" spans="1:33" ht="15.75" customHeight="1" x14ac:dyDescent="0.2">
      <c r="A22" s="716" t="s">
        <v>147</v>
      </c>
      <c r="B22" s="51" t="s">
        <v>128</v>
      </c>
      <c r="C22" s="713" t="s">
        <v>148</v>
      </c>
      <c r="D22" s="66"/>
      <c r="E22" s="66"/>
      <c r="F22" s="67"/>
      <c r="G22" s="71"/>
      <c r="H22" s="66"/>
      <c r="I22" s="66"/>
      <c r="J22" s="67"/>
      <c r="K22" s="68"/>
      <c r="L22" s="66"/>
      <c r="M22" s="66"/>
      <c r="N22" s="67"/>
      <c r="O22" s="68"/>
      <c r="P22" s="66"/>
      <c r="Q22" s="66"/>
      <c r="R22" s="67"/>
      <c r="S22" s="68"/>
      <c r="T22" s="66"/>
      <c r="U22" s="66"/>
      <c r="V22" s="67"/>
      <c r="W22" s="68"/>
      <c r="X22" s="66"/>
      <c r="Y22" s="66">
        <v>4</v>
      </c>
      <c r="Z22" s="67">
        <v>1</v>
      </c>
      <c r="AA22" s="67" t="s">
        <v>166</v>
      </c>
      <c r="AB22" s="66">
        <f>SUM(D22,H22,L22,P22,T22,X22)</f>
        <v>0</v>
      </c>
      <c r="AC22" s="66">
        <f>SUM(E22,I22,M22,Q22,U22,Y22)</f>
        <v>4</v>
      </c>
      <c r="AD22" s="72">
        <f>SUM(F22,J22,N22,R22,V22,Z22)</f>
        <v>1</v>
      </c>
      <c r="AE22" s="73">
        <f>SUM(AB22,AC22)</f>
        <v>4</v>
      </c>
      <c r="AF22" s="16" t="s">
        <v>324</v>
      </c>
      <c r="AG22" s="16" t="s">
        <v>325</v>
      </c>
    </row>
    <row r="23" spans="1:33" ht="15.75" customHeight="1" x14ac:dyDescent="0.2">
      <c r="A23" s="716" t="s">
        <v>459</v>
      </c>
      <c r="B23" s="433" t="s">
        <v>128</v>
      </c>
      <c r="C23" s="713" t="s">
        <v>460</v>
      </c>
      <c r="D23" s="434"/>
      <c r="E23" s="434"/>
      <c r="F23" s="435"/>
      <c r="G23" s="436"/>
      <c r="H23" s="434"/>
      <c r="I23" s="434">
        <v>8</v>
      </c>
      <c r="J23" s="435">
        <v>2</v>
      </c>
      <c r="K23" s="437" t="s">
        <v>166</v>
      </c>
      <c r="L23" s="434"/>
      <c r="M23" s="434"/>
      <c r="N23" s="435"/>
      <c r="O23" s="437"/>
      <c r="P23" s="434"/>
      <c r="Q23" s="434"/>
      <c r="R23" s="435"/>
      <c r="S23" s="437"/>
      <c r="T23" s="434"/>
      <c r="U23" s="434"/>
      <c r="V23" s="435"/>
      <c r="W23" s="437"/>
      <c r="X23" s="434"/>
      <c r="Y23" s="434"/>
      <c r="Z23" s="435"/>
      <c r="AA23" s="435"/>
      <c r="AB23" s="434"/>
      <c r="AC23" s="434">
        <v>8</v>
      </c>
      <c r="AD23" s="438">
        <v>2</v>
      </c>
      <c r="AE23" s="399">
        <v>8</v>
      </c>
      <c r="AF23" s="720" t="s">
        <v>323</v>
      </c>
      <c r="AG23" s="720" t="s">
        <v>297</v>
      </c>
    </row>
    <row r="24" spans="1:33" ht="15.75" customHeight="1" x14ac:dyDescent="0.2">
      <c r="A24" s="716" t="s">
        <v>149</v>
      </c>
      <c r="B24" s="51" t="s">
        <v>128</v>
      </c>
      <c r="C24" s="713" t="s">
        <v>150</v>
      </c>
      <c r="D24" s="66"/>
      <c r="E24" s="66"/>
      <c r="F24" s="67"/>
      <c r="G24" s="71"/>
      <c r="H24" s="66">
        <v>4</v>
      </c>
      <c r="I24" s="66">
        <v>4</v>
      </c>
      <c r="J24" s="67">
        <v>1</v>
      </c>
      <c r="K24" s="68" t="s">
        <v>165</v>
      </c>
      <c r="L24" s="66"/>
      <c r="M24" s="66"/>
      <c r="N24" s="67"/>
      <c r="O24" s="68"/>
      <c r="P24" s="66"/>
      <c r="Q24" s="66"/>
      <c r="R24" s="67"/>
      <c r="S24" s="68"/>
      <c r="T24" s="66"/>
      <c r="U24" s="66"/>
      <c r="V24" s="67"/>
      <c r="W24" s="68"/>
      <c r="X24" s="66"/>
      <c r="Y24" s="66"/>
      <c r="Z24" s="67"/>
      <c r="AA24" s="67"/>
      <c r="AB24" s="66">
        <f t="shared" ref="AB24:AD26" si="4">SUM(D24,H24,L24,P24,T24,X24)</f>
        <v>4</v>
      </c>
      <c r="AC24" s="66">
        <f t="shared" si="4"/>
        <v>4</v>
      </c>
      <c r="AD24" s="72">
        <f t="shared" si="4"/>
        <v>1</v>
      </c>
      <c r="AE24" s="73">
        <f t="shared" ref="AE24:AE31" si="5">SUM(AB24,AC24)</f>
        <v>8</v>
      </c>
      <c r="AF24" s="16" t="s">
        <v>305</v>
      </c>
      <c r="AG24" s="16" t="s">
        <v>331</v>
      </c>
    </row>
    <row r="25" spans="1:33" ht="15.75" customHeight="1" x14ac:dyDescent="0.2">
      <c r="A25" s="718" t="s">
        <v>448</v>
      </c>
      <c r="B25" s="59" t="s">
        <v>128</v>
      </c>
      <c r="C25" s="715" t="s">
        <v>449</v>
      </c>
      <c r="D25" s="309"/>
      <c r="E25" s="309"/>
      <c r="F25" s="310"/>
      <c r="G25" s="311"/>
      <c r="H25" s="309"/>
      <c r="I25" s="309"/>
      <c r="J25" s="310"/>
      <c r="K25" s="312"/>
      <c r="L25" s="309"/>
      <c r="M25" s="309"/>
      <c r="N25" s="310"/>
      <c r="O25" s="312"/>
      <c r="P25" s="309">
        <v>4</v>
      </c>
      <c r="Q25" s="309"/>
      <c r="R25" s="310">
        <v>1</v>
      </c>
      <c r="S25" s="312" t="s">
        <v>1</v>
      </c>
      <c r="T25" s="309"/>
      <c r="U25" s="309"/>
      <c r="V25" s="310"/>
      <c r="W25" s="312"/>
      <c r="X25" s="309"/>
      <c r="Y25" s="309"/>
      <c r="Z25" s="310"/>
      <c r="AA25" s="310"/>
      <c r="AB25" s="313">
        <v>4</v>
      </c>
      <c r="AC25" s="313"/>
      <c r="AD25" s="313">
        <v>1</v>
      </c>
      <c r="AE25" s="314">
        <v>4</v>
      </c>
      <c r="AF25" s="721" t="s">
        <v>438</v>
      </c>
      <c r="AG25" s="722" t="s">
        <v>458</v>
      </c>
    </row>
    <row r="26" spans="1:33" ht="15.75" customHeight="1" x14ac:dyDescent="0.2">
      <c r="A26" s="756" t="s">
        <v>344</v>
      </c>
      <c r="B26" s="59" t="s">
        <v>128</v>
      </c>
      <c r="C26" s="757" t="s">
        <v>345</v>
      </c>
      <c r="D26" s="66"/>
      <c r="E26" s="66"/>
      <c r="F26" s="67"/>
      <c r="G26" s="71"/>
      <c r="H26" s="66"/>
      <c r="I26" s="66"/>
      <c r="J26" s="67"/>
      <c r="K26" s="68"/>
      <c r="L26" s="66">
        <v>8</v>
      </c>
      <c r="M26" s="66"/>
      <c r="N26" s="67">
        <v>1</v>
      </c>
      <c r="O26" s="68" t="s">
        <v>1</v>
      </c>
      <c r="P26" s="66"/>
      <c r="Q26" s="66"/>
      <c r="R26" s="67"/>
      <c r="S26" s="68"/>
      <c r="T26" s="66"/>
      <c r="U26" s="66"/>
      <c r="V26" s="67"/>
      <c r="W26" s="68"/>
      <c r="X26" s="66"/>
      <c r="Y26" s="66"/>
      <c r="Z26" s="67"/>
      <c r="AA26" s="67"/>
      <c r="AB26" s="315">
        <f t="shared" si="4"/>
        <v>8</v>
      </c>
      <c r="AC26" s="315">
        <f t="shared" si="4"/>
        <v>0</v>
      </c>
      <c r="AD26" s="315">
        <f t="shared" si="4"/>
        <v>1</v>
      </c>
      <c r="AE26" s="316">
        <f t="shared" si="5"/>
        <v>8</v>
      </c>
      <c r="AF26" s="16" t="s">
        <v>324</v>
      </c>
      <c r="AG26" s="16" t="s">
        <v>330</v>
      </c>
    </row>
    <row r="27" spans="1:33" ht="15.75" customHeight="1" x14ac:dyDescent="0.2">
      <c r="A27" s="727" t="s">
        <v>200</v>
      </c>
      <c r="B27" s="59" t="s">
        <v>128</v>
      </c>
      <c r="C27" s="726" t="s">
        <v>160</v>
      </c>
      <c r="D27" s="318"/>
      <c r="E27" s="318"/>
      <c r="F27" s="319"/>
      <c r="G27" s="319"/>
      <c r="H27" s="318"/>
      <c r="I27" s="318"/>
      <c r="J27" s="319"/>
      <c r="K27" s="319"/>
      <c r="L27" s="318"/>
      <c r="M27" s="318"/>
      <c r="N27" s="319"/>
      <c r="O27" s="319"/>
      <c r="P27" s="318"/>
      <c r="Q27" s="318"/>
      <c r="R27" s="319"/>
      <c r="S27" s="319"/>
      <c r="T27" s="318"/>
      <c r="U27" s="318"/>
      <c r="V27" s="319"/>
      <c r="W27" s="319"/>
      <c r="X27" s="318">
        <v>8</v>
      </c>
      <c r="Y27" s="318"/>
      <c r="Z27" s="319">
        <v>1</v>
      </c>
      <c r="AA27" s="319" t="s">
        <v>165</v>
      </c>
      <c r="AB27" s="315">
        <f t="shared" ref="AB27:AB28" si="6">SUM(D27,H27,L27,P27,T27,X27)</f>
        <v>8</v>
      </c>
      <c r="AC27" s="315">
        <f t="shared" ref="AC27:AC28" si="7">SUM(E27,I27,M27,Q27,U27,Y27)</f>
        <v>0</v>
      </c>
      <c r="AD27" s="315">
        <f t="shared" ref="AD27:AD28" si="8">SUM(F27,J27,N27,R27,V27,Z27)</f>
        <v>1</v>
      </c>
      <c r="AE27" s="316">
        <f t="shared" ref="AE27:AE28" si="9">SUM(AB27,AC27)</f>
        <v>8</v>
      </c>
      <c r="AF27" s="16" t="s">
        <v>648</v>
      </c>
      <c r="AG27" s="707" t="s">
        <v>446</v>
      </c>
    </row>
    <row r="28" spans="1:33" ht="15.75" customHeight="1" x14ac:dyDescent="0.2">
      <c r="A28" s="725" t="s">
        <v>127</v>
      </c>
      <c r="B28" s="59" t="s">
        <v>128</v>
      </c>
      <c r="C28" s="728" t="s">
        <v>129</v>
      </c>
      <c r="D28" s="320"/>
      <c r="E28" s="320"/>
      <c r="F28" s="321"/>
      <c r="G28" s="322"/>
      <c r="H28" s="320"/>
      <c r="I28" s="320"/>
      <c r="J28" s="321"/>
      <c r="K28" s="322"/>
      <c r="L28" s="320"/>
      <c r="M28" s="320"/>
      <c r="N28" s="321"/>
      <c r="O28" s="322"/>
      <c r="P28" s="320"/>
      <c r="Q28" s="320"/>
      <c r="R28" s="321"/>
      <c r="S28" s="325"/>
      <c r="T28" s="320"/>
      <c r="U28" s="320"/>
      <c r="V28" s="321"/>
      <c r="W28" s="322"/>
      <c r="X28" s="320">
        <v>4</v>
      </c>
      <c r="Y28" s="320"/>
      <c r="Z28" s="442">
        <v>1</v>
      </c>
      <c r="AA28" s="729" t="s">
        <v>165</v>
      </c>
      <c r="AB28" s="320">
        <f t="shared" si="6"/>
        <v>4</v>
      </c>
      <c r="AC28" s="326">
        <f t="shared" si="7"/>
        <v>0</v>
      </c>
      <c r="AD28" s="321">
        <f t="shared" si="8"/>
        <v>1</v>
      </c>
      <c r="AE28" s="324">
        <f t="shared" si="9"/>
        <v>4</v>
      </c>
      <c r="AF28" s="7" t="s">
        <v>324</v>
      </c>
      <c r="AG28" s="208" t="s">
        <v>332</v>
      </c>
    </row>
    <row r="29" spans="1:33" ht="15.75" customHeight="1" x14ac:dyDescent="0.2">
      <c r="A29" s="763" t="s">
        <v>131</v>
      </c>
      <c r="B29" s="51" t="s">
        <v>128</v>
      </c>
      <c r="C29" s="762" t="s">
        <v>132</v>
      </c>
      <c r="D29" s="320"/>
      <c r="E29" s="320"/>
      <c r="F29" s="321"/>
      <c r="G29" s="322"/>
      <c r="H29" s="320"/>
      <c r="I29" s="320"/>
      <c r="J29" s="321"/>
      <c r="K29" s="322"/>
      <c r="L29" s="320">
        <v>4</v>
      </c>
      <c r="M29" s="320"/>
      <c r="N29" s="321">
        <v>1</v>
      </c>
      <c r="O29" s="322" t="s">
        <v>165</v>
      </c>
      <c r="P29" s="320"/>
      <c r="Q29" s="320"/>
      <c r="R29" s="321"/>
      <c r="S29" s="322"/>
      <c r="T29" s="320"/>
      <c r="U29" s="320"/>
      <c r="V29" s="321"/>
      <c r="W29" s="322"/>
      <c r="X29" s="320"/>
      <c r="Y29" s="320"/>
      <c r="Z29" s="321"/>
      <c r="AA29" s="323"/>
      <c r="AB29" s="320">
        <f>SUM(D29,H29,L29,P29,T29,X29)</f>
        <v>4</v>
      </c>
      <c r="AC29" s="320">
        <f>SUM(E29,I29,M29,Q29,U29,Y29)</f>
        <v>0</v>
      </c>
      <c r="AD29" s="321">
        <f>SUM(F29,J29,N29,R29,V29,Z29)</f>
        <v>1</v>
      </c>
      <c r="AE29" s="324">
        <f>SUM(AB29,AC29)</f>
        <v>4</v>
      </c>
      <c r="AF29" s="16" t="s">
        <v>324</v>
      </c>
      <c r="AG29" s="764" t="s">
        <v>666</v>
      </c>
    </row>
    <row r="30" spans="1:33" s="619" customFormat="1" ht="15.75" customHeight="1" thickBot="1" x14ac:dyDescent="0.3">
      <c r="A30" s="613"/>
      <c r="B30" s="614"/>
      <c r="C30" s="28" t="s">
        <v>211</v>
      </c>
      <c r="D30" s="615">
        <f>SUM(D10:D26)</f>
        <v>22</v>
      </c>
      <c r="E30" s="615">
        <f>SUM(E10:E26)</f>
        <v>0</v>
      </c>
      <c r="F30" s="615">
        <f>SUM(F10:F26)</f>
        <v>4</v>
      </c>
      <c r="G30" s="616" t="s">
        <v>22</v>
      </c>
      <c r="H30" s="615">
        <f>SUM(H10:H26)</f>
        <v>8</v>
      </c>
      <c r="I30" s="615">
        <f>SUM(I10:I26)</f>
        <v>24</v>
      </c>
      <c r="J30" s="615">
        <f>SUM(J10:J26)</f>
        <v>7</v>
      </c>
      <c r="K30" s="616" t="s">
        <v>22</v>
      </c>
      <c r="L30" s="615">
        <f>SUM(L10:L26)</f>
        <v>12</v>
      </c>
      <c r="M30" s="615">
        <f>SUM(M10:M26)</f>
        <v>12</v>
      </c>
      <c r="N30" s="615">
        <f>SUM(N10:N29)</f>
        <v>6</v>
      </c>
      <c r="O30" s="616" t="s">
        <v>22</v>
      </c>
      <c r="P30" s="615">
        <f>SUM(P10:P26)</f>
        <v>14</v>
      </c>
      <c r="Q30" s="615">
        <f>SUM(Q10:Q26)</f>
        <v>18</v>
      </c>
      <c r="R30" s="615">
        <f>SUM(R10:R26)</f>
        <v>6</v>
      </c>
      <c r="S30" s="616" t="s">
        <v>22</v>
      </c>
      <c r="T30" s="615">
        <f>SUM(T10:T26)</f>
        <v>16</v>
      </c>
      <c r="U30" s="615">
        <f>SUM(U10:U26)</f>
        <v>32</v>
      </c>
      <c r="V30" s="615">
        <f>SUM(V10:V26)</f>
        <v>7</v>
      </c>
      <c r="W30" s="616" t="s">
        <v>22</v>
      </c>
      <c r="X30" s="615">
        <f>SUM(X18:X29)</f>
        <v>28</v>
      </c>
      <c r="Y30" s="615">
        <f>SUM(Y15:Y29)</f>
        <v>34</v>
      </c>
      <c r="Z30" s="615">
        <f>SUM(Z15:Z29)</f>
        <v>8</v>
      </c>
      <c r="AA30" s="616" t="s">
        <v>22</v>
      </c>
      <c r="AB30" s="615">
        <f>SUM(AB29,AB27,AB26,AB25,AB24,AB23,AB22,AB21,AB20,AB19,AB18,AB17,AB16,AB15,AB14,AB13,AB12,AB11,AB10)</f>
        <v>100</v>
      </c>
      <c r="AC30" s="615">
        <f>SUM(AC10:AC26)</f>
        <v>120</v>
      </c>
      <c r="AD30" s="615">
        <f>SUM(AD10:AD29)</f>
        <v>38</v>
      </c>
      <c r="AE30" s="617">
        <f>SUM(AB30,AC30)</f>
        <v>220</v>
      </c>
      <c r="AF30" s="723"/>
      <c r="AG30" s="723"/>
    </row>
    <row r="31" spans="1:33" s="619" customFormat="1" ht="15.75" customHeight="1" thickBot="1" x14ac:dyDescent="0.3">
      <c r="A31" s="620"/>
      <c r="B31" s="621"/>
      <c r="C31" s="622" t="s">
        <v>212</v>
      </c>
      <c r="D31" s="623">
        <f>D8+D30</f>
        <v>74</v>
      </c>
      <c r="E31" s="623">
        <f>E8+E30</f>
        <v>102</v>
      </c>
      <c r="F31" s="623">
        <f>F8+F30</f>
        <v>29</v>
      </c>
      <c r="G31" s="624" t="s">
        <v>22</v>
      </c>
      <c r="H31" s="623">
        <f>H8+H30</f>
        <v>72</v>
      </c>
      <c r="I31" s="623">
        <f>I8+I30</f>
        <v>64</v>
      </c>
      <c r="J31" s="623">
        <f>J8+J30</f>
        <v>29</v>
      </c>
      <c r="K31" s="624" t="s">
        <v>22</v>
      </c>
      <c r="L31" s="623">
        <f>L8+L30</f>
        <v>102</v>
      </c>
      <c r="M31" s="623">
        <f>M8+M30</f>
        <v>36</v>
      </c>
      <c r="N31" s="623">
        <f>N8+N30</f>
        <v>30</v>
      </c>
      <c r="O31" s="624" t="s">
        <v>22</v>
      </c>
      <c r="P31" s="623">
        <f>P8+P30</f>
        <v>78</v>
      </c>
      <c r="Q31" s="623">
        <f>Q8+Q30</f>
        <v>70</v>
      </c>
      <c r="R31" s="623">
        <f>R8+R30</f>
        <v>30</v>
      </c>
      <c r="S31" s="624" t="s">
        <v>22</v>
      </c>
      <c r="T31" s="623">
        <f>T8+T30</f>
        <v>86</v>
      </c>
      <c r="U31" s="623">
        <f>U8+U30</f>
        <v>60</v>
      </c>
      <c r="V31" s="623">
        <f>V8+V30</f>
        <v>31</v>
      </c>
      <c r="W31" s="624" t="s">
        <v>22</v>
      </c>
      <c r="X31" s="623">
        <f>X8+X30</f>
        <v>70</v>
      </c>
      <c r="Y31" s="623">
        <f>Y8+Y30</f>
        <v>86</v>
      </c>
      <c r="Z31" s="623">
        <f>Z8+Z30</f>
        <v>31</v>
      </c>
      <c r="AA31" s="624" t="s">
        <v>22</v>
      </c>
      <c r="AB31" s="611">
        <f>SUM(AB8,AB30)</f>
        <v>482</v>
      </c>
      <c r="AC31" s="611">
        <f>SUM(AC30,AC8)</f>
        <v>382</v>
      </c>
      <c r="AD31" s="611">
        <f>SUM(AD30,AD8)</f>
        <v>180</v>
      </c>
      <c r="AE31" s="612">
        <f t="shared" si="5"/>
        <v>864</v>
      </c>
      <c r="AF31" s="618"/>
      <c r="AG31" s="618"/>
    </row>
    <row r="32" spans="1:33" ht="15.75" customHeight="1" x14ac:dyDescent="0.25">
      <c r="A32" s="590"/>
      <c r="B32" s="205"/>
      <c r="C32" s="317" t="s">
        <v>9</v>
      </c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815"/>
      <c r="Z32" s="815"/>
      <c r="AA32" s="815"/>
      <c r="AB32" s="816"/>
      <c r="AC32" s="816"/>
      <c r="AD32" s="816"/>
      <c r="AE32" s="816"/>
      <c r="AF32" s="207"/>
      <c r="AG32" s="207"/>
    </row>
    <row r="33" spans="1:33" ht="15.75" customHeight="1" x14ac:dyDescent="0.2">
      <c r="A33" s="716" t="s">
        <v>650</v>
      </c>
      <c r="B33" s="642" t="s">
        <v>130</v>
      </c>
      <c r="C33" s="719" t="s">
        <v>450</v>
      </c>
      <c r="D33" s="443"/>
      <c r="E33" s="443"/>
      <c r="F33" s="444"/>
      <c r="G33" s="445"/>
      <c r="H33" s="443"/>
      <c r="I33" s="443"/>
      <c r="J33" s="444"/>
      <c r="K33" s="445"/>
      <c r="L33" s="443"/>
      <c r="M33" s="443"/>
      <c r="N33" s="444"/>
      <c r="O33" s="445"/>
      <c r="P33" s="443"/>
      <c r="Q33" s="443"/>
      <c r="R33" s="444"/>
      <c r="S33" s="446"/>
      <c r="T33" s="450"/>
      <c r="U33" s="443">
        <v>12</v>
      </c>
      <c r="V33" s="444" t="s">
        <v>22</v>
      </c>
      <c r="W33" s="447" t="s">
        <v>155</v>
      </c>
      <c r="X33" s="443"/>
      <c r="Y33" s="443"/>
      <c r="Z33" s="444"/>
      <c r="AA33" s="447"/>
      <c r="AB33" s="448"/>
      <c r="AC33" s="448">
        <v>12</v>
      </c>
      <c r="AD33" s="444"/>
      <c r="AE33" s="449">
        <v>12</v>
      </c>
      <c r="AF33" s="178" t="s">
        <v>373</v>
      </c>
      <c r="AG33" s="178" t="s">
        <v>374</v>
      </c>
    </row>
    <row r="34" spans="1:33" ht="15.75" customHeight="1" x14ac:dyDescent="0.2">
      <c r="A34" s="716" t="s">
        <v>651</v>
      </c>
      <c r="B34" s="642" t="s">
        <v>130</v>
      </c>
      <c r="C34" s="719" t="s">
        <v>451</v>
      </c>
      <c r="D34" s="443"/>
      <c r="E34" s="443"/>
      <c r="F34" s="444"/>
      <c r="G34" s="445"/>
      <c r="H34" s="443"/>
      <c r="I34" s="443"/>
      <c r="J34" s="444"/>
      <c r="K34" s="445"/>
      <c r="L34" s="443"/>
      <c r="M34" s="443"/>
      <c r="N34" s="444"/>
      <c r="O34" s="445"/>
      <c r="P34" s="443"/>
      <c r="Q34" s="443"/>
      <c r="R34" s="444"/>
      <c r="S34" s="446"/>
      <c r="T34" s="443"/>
      <c r="U34" s="443"/>
      <c r="V34" s="444"/>
      <c r="W34" s="445"/>
      <c r="X34" s="443"/>
      <c r="Y34" s="443">
        <v>10</v>
      </c>
      <c r="Z34" s="444" t="s">
        <v>22</v>
      </c>
      <c r="AA34" s="447" t="s">
        <v>155</v>
      </c>
      <c r="AB34" s="448"/>
      <c r="AC34" s="448">
        <v>10</v>
      </c>
      <c r="AD34" s="444"/>
      <c r="AE34" s="449">
        <v>10</v>
      </c>
      <c r="AF34" s="178" t="s">
        <v>373</v>
      </c>
      <c r="AG34" s="178" t="s">
        <v>374</v>
      </c>
    </row>
    <row r="35" spans="1:33" ht="15.75" customHeight="1" thickBot="1" x14ac:dyDescent="0.25">
      <c r="A35" s="455" t="s">
        <v>138</v>
      </c>
      <c r="B35" s="51" t="s">
        <v>1</v>
      </c>
      <c r="C35" s="307" t="s">
        <v>139</v>
      </c>
      <c r="D35" s="320"/>
      <c r="E35" s="320"/>
      <c r="F35" s="321" t="s">
        <v>22</v>
      </c>
      <c r="G35" s="322"/>
      <c r="H35" s="320"/>
      <c r="I35" s="320"/>
      <c r="J35" s="321" t="s">
        <v>22</v>
      </c>
      <c r="K35" s="322"/>
      <c r="L35" s="320"/>
      <c r="M35" s="320"/>
      <c r="N35" s="321" t="s">
        <v>22</v>
      </c>
      <c r="O35" s="322"/>
      <c r="P35" s="320"/>
      <c r="Q35" s="320"/>
      <c r="R35" s="321" t="s">
        <v>22</v>
      </c>
      <c r="S35" s="322"/>
      <c r="T35" s="320"/>
      <c r="U35" s="320"/>
      <c r="V35" s="321" t="s">
        <v>22</v>
      </c>
      <c r="W35" s="322"/>
      <c r="X35" s="320"/>
      <c r="Y35" s="320"/>
      <c r="Z35" s="321" t="s">
        <v>22</v>
      </c>
      <c r="AA35" s="327" t="s">
        <v>193</v>
      </c>
      <c r="AB35" s="326"/>
      <c r="AC35" s="326"/>
      <c r="AD35" s="321" t="s">
        <v>22</v>
      </c>
      <c r="AE35" s="328"/>
      <c r="AF35" s="7"/>
      <c r="AG35" s="7"/>
    </row>
    <row r="36" spans="1:33" ht="15.75" customHeight="1" thickBot="1" x14ac:dyDescent="0.3">
      <c r="A36" s="209"/>
      <c r="B36" s="210"/>
      <c r="C36" s="211" t="s">
        <v>18</v>
      </c>
      <c r="D36" s="329">
        <v>0</v>
      </c>
      <c r="E36" s="329">
        <v>0</v>
      </c>
      <c r="F36" s="330" t="s">
        <v>22</v>
      </c>
      <c r="G36" s="331" t="s">
        <v>22</v>
      </c>
      <c r="H36" s="329">
        <v>0</v>
      </c>
      <c r="I36" s="329">
        <v>0</v>
      </c>
      <c r="J36" s="330" t="s">
        <v>22</v>
      </c>
      <c r="K36" s="331" t="s">
        <v>22</v>
      </c>
      <c r="L36" s="329">
        <v>0</v>
      </c>
      <c r="M36" s="329">
        <v>0</v>
      </c>
      <c r="N36" s="210" t="s">
        <v>22</v>
      </c>
      <c r="O36" s="331" t="s">
        <v>22</v>
      </c>
      <c r="P36" s="329">
        <v>0</v>
      </c>
      <c r="Q36" s="329">
        <v>0</v>
      </c>
      <c r="R36" s="330" t="s">
        <v>22</v>
      </c>
      <c r="S36" s="331" t="s">
        <v>22</v>
      </c>
      <c r="T36" s="329">
        <v>0</v>
      </c>
      <c r="U36" s="329">
        <v>12</v>
      </c>
      <c r="V36" s="330" t="s">
        <v>22</v>
      </c>
      <c r="W36" s="331" t="s">
        <v>22</v>
      </c>
      <c r="X36" s="329">
        <v>0</v>
      </c>
      <c r="Y36" s="329">
        <v>10</v>
      </c>
      <c r="Z36" s="330" t="s">
        <v>22</v>
      </c>
      <c r="AA36" s="331" t="s">
        <v>22</v>
      </c>
      <c r="AB36" s="610">
        <v>0</v>
      </c>
      <c r="AC36" s="212">
        <v>22</v>
      </c>
      <c r="AD36" s="330" t="s">
        <v>22</v>
      </c>
      <c r="AE36" s="213">
        <v>22</v>
      </c>
    </row>
    <row r="37" spans="1:33" ht="15.75" customHeight="1" thickBot="1" x14ac:dyDescent="0.3">
      <c r="A37" s="214"/>
      <c r="B37" s="215"/>
      <c r="C37" s="332" t="s">
        <v>213</v>
      </c>
      <c r="D37" s="333">
        <f>SUM(D31,D36)</f>
        <v>74</v>
      </c>
      <c r="E37" s="333">
        <f>SUM(E31,E36)</f>
        <v>102</v>
      </c>
      <c r="F37" s="334" t="s">
        <v>22</v>
      </c>
      <c r="G37" s="335" t="s">
        <v>22</v>
      </c>
      <c r="H37" s="333">
        <f>SUM(H31,H36)</f>
        <v>72</v>
      </c>
      <c r="I37" s="333">
        <f>SUM(I31,I36)</f>
        <v>64</v>
      </c>
      <c r="J37" s="334" t="s">
        <v>22</v>
      </c>
      <c r="K37" s="335" t="s">
        <v>22</v>
      </c>
      <c r="L37" s="333">
        <f>SUM(L31,L36)</f>
        <v>102</v>
      </c>
      <c r="M37" s="333">
        <f>SUM(M31,M36)</f>
        <v>36</v>
      </c>
      <c r="N37" s="336" t="s">
        <v>22</v>
      </c>
      <c r="O37" s="335" t="s">
        <v>22</v>
      </c>
      <c r="P37" s="333">
        <f>SUM(P31,P36)</f>
        <v>78</v>
      </c>
      <c r="Q37" s="333">
        <f>SUM(Q31,Q36)</f>
        <v>70</v>
      </c>
      <c r="R37" s="334" t="s">
        <v>22</v>
      </c>
      <c r="S37" s="335" t="s">
        <v>22</v>
      </c>
      <c r="T37" s="333">
        <f>SUM(T31,T36)</f>
        <v>86</v>
      </c>
      <c r="U37" s="333">
        <f>SUM(U31,U36)</f>
        <v>72</v>
      </c>
      <c r="V37" s="334" t="s">
        <v>22</v>
      </c>
      <c r="W37" s="335" t="s">
        <v>22</v>
      </c>
      <c r="X37" s="333">
        <f>SUM(X31,X36)</f>
        <v>70</v>
      </c>
      <c r="Y37" s="333">
        <f>SUM(Y31,Y36)</f>
        <v>96</v>
      </c>
      <c r="Z37" s="334" t="s">
        <v>22</v>
      </c>
      <c r="AA37" s="335" t="s">
        <v>22</v>
      </c>
      <c r="AB37" s="629">
        <f>SUM(AB31,AB36)</f>
        <v>482</v>
      </c>
      <c r="AC37" s="629">
        <f>SUM(AC31,AC36)</f>
        <v>404</v>
      </c>
      <c r="AD37" s="632" t="s">
        <v>22</v>
      </c>
      <c r="AE37" s="631">
        <f>SUM(AB37,AC37)</f>
        <v>886</v>
      </c>
    </row>
    <row r="38" spans="1:33" ht="15.75" customHeight="1" thickTop="1" thickBot="1" x14ac:dyDescent="0.3">
      <c r="A38" s="591"/>
      <c r="B38" s="221"/>
      <c r="C38" s="222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6"/>
      <c r="AC38" s="816"/>
      <c r="AD38" s="816"/>
      <c r="AE38" s="816"/>
      <c r="AF38" s="223"/>
    </row>
    <row r="39" spans="1:33" ht="15.75" customHeight="1" thickTop="1" x14ac:dyDescent="0.2">
      <c r="A39" s="458" t="s">
        <v>124</v>
      </c>
      <c r="B39" s="337" t="s">
        <v>1</v>
      </c>
      <c r="C39" s="338" t="s">
        <v>25</v>
      </c>
      <c r="D39" s="339"/>
      <c r="E39" s="339"/>
      <c r="F39" s="339"/>
      <c r="G39" s="339"/>
      <c r="H39" s="339"/>
      <c r="I39" s="340">
        <v>160</v>
      </c>
      <c r="J39" s="340" t="s">
        <v>22</v>
      </c>
      <c r="K39" s="340" t="s">
        <v>155</v>
      </c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41"/>
      <c r="AB39" s="225"/>
      <c r="AC39" s="226"/>
      <c r="AD39" s="226"/>
      <c r="AE39" s="226"/>
      <c r="AF39" s="223"/>
    </row>
    <row r="40" spans="1:33" ht="15.75" customHeight="1" x14ac:dyDescent="0.2">
      <c r="A40" s="459" t="s">
        <v>125</v>
      </c>
      <c r="B40" s="342" t="s">
        <v>1</v>
      </c>
      <c r="C40" s="343" t="s">
        <v>26</v>
      </c>
      <c r="D40" s="344"/>
      <c r="E40" s="344"/>
      <c r="F40" s="345"/>
      <c r="G40" s="345"/>
      <c r="H40" s="344"/>
      <c r="I40" s="344"/>
      <c r="J40" s="345"/>
      <c r="K40" s="345"/>
      <c r="L40" s="344"/>
      <c r="M40" s="344"/>
      <c r="N40" s="345"/>
      <c r="O40" s="345"/>
      <c r="P40" s="344"/>
      <c r="Q40" s="346">
        <v>160</v>
      </c>
      <c r="R40" s="347" t="s">
        <v>22</v>
      </c>
      <c r="S40" s="347" t="s">
        <v>155</v>
      </c>
      <c r="T40" s="344"/>
      <c r="U40" s="344"/>
      <c r="V40" s="345"/>
      <c r="W40" s="345"/>
      <c r="X40" s="344"/>
      <c r="Y40" s="348"/>
      <c r="Z40" s="349"/>
      <c r="AA40" s="350"/>
      <c r="AB40" s="226"/>
      <c r="AC40" s="226"/>
      <c r="AD40" s="226"/>
      <c r="AE40" s="226"/>
      <c r="AF40" s="223"/>
    </row>
    <row r="41" spans="1:33" ht="15.75" customHeight="1" thickBot="1" x14ac:dyDescent="0.25">
      <c r="A41" s="460" t="s">
        <v>126</v>
      </c>
      <c r="B41" s="351" t="s">
        <v>1</v>
      </c>
      <c r="C41" s="352" t="s">
        <v>123</v>
      </c>
      <c r="D41" s="353"/>
      <c r="E41" s="353"/>
      <c r="F41" s="354"/>
      <c r="G41" s="354"/>
      <c r="H41" s="353"/>
      <c r="I41" s="353"/>
      <c r="J41" s="354"/>
      <c r="K41" s="354"/>
      <c r="L41" s="353"/>
      <c r="M41" s="353"/>
      <c r="N41" s="354"/>
      <c r="O41" s="354"/>
      <c r="P41" s="353"/>
      <c r="Q41" s="353"/>
      <c r="R41" s="354"/>
      <c r="S41" s="354"/>
      <c r="T41" s="353"/>
      <c r="U41" s="353"/>
      <c r="V41" s="354"/>
      <c r="W41" s="354"/>
      <c r="X41" s="353"/>
      <c r="Y41" s="355">
        <v>80</v>
      </c>
      <c r="Z41" s="356" t="s">
        <v>22</v>
      </c>
      <c r="AA41" s="357" t="s">
        <v>155</v>
      </c>
      <c r="AB41" s="229"/>
      <c r="AC41" s="226"/>
      <c r="AD41" s="226"/>
      <c r="AE41" s="226"/>
      <c r="AF41" s="223"/>
    </row>
    <row r="42" spans="1:33" ht="15.75" customHeight="1" thickTop="1" x14ac:dyDescent="0.2">
      <c r="A42" s="817"/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230"/>
      <c r="U42" s="230"/>
      <c r="V42" s="230"/>
      <c r="W42" s="230"/>
      <c r="X42" s="230"/>
      <c r="Y42" s="231"/>
      <c r="Z42" s="231"/>
      <c r="AA42" s="231"/>
      <c r="AB42" s="232"/>
      <c r="AC42" s="232"/>
      <c r="AD42" s="232"/>
      <c r="AE42" s="233"/>
    </row>
    <row r="43" spans="1:33" ht="15.75" customHeight="1" x14ac:dyDescent="0.2">
      <c r="A43" s="819" t="s">
        <v>24</v>
      </c>
      <c r="B43" s="820"/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0"/>
      <c r="T43" s="234"/>
      <c r="U43" s="234"/>
      <c r="V43" s="234"/>
      <c r="W43" s="234"/>
      <c r="X43" s="234"/>
      <c r="Y43" s="234"/>
      <c r="Z43" s="234"/>
      <c r="AA43" s="234"/>
      <c r="AB43" s="232"/>
      <c r="AC43" s="232"/>
      <c r="AD43" s="232"/>
      <c r="AE43" s="233"/>
    </row>
    <row r="44" spans="1:33" ht="15.75" customHeight="1" x14ac:dyDescent="0.2">
      <c r="A44" s="235"/>
      <c r="B44" s="42"/>
      <c r="C44" s="358" t="s">
        <v>19</v>
      </c>
      <c r="D44" s="359"/>
      <c r="E44" s="359"/>
      <c r="F44" s="102"/>
      <c r="G44" s="360" t="str">
        <f>IF(COUNTIF(G10:G41,"A")=0,"",COUNTIF(G10:G41,"A"))</f>
        <v/>
      </c>
      <c r="H44" s="359"/>
      <c r="I44" s="359"/>
      <c r="J44" s="102"/>
      <c r="K44" s="360">
        <f>IF(COUNTIF(K10:K41,"A")=0,"",COUNTIF(K10:K41,"A"))</f>
        <v>1</v>
      </c>
      <c r="L44" s="359"/>
      <c r="M44" s="359"/>
      <c r="N44" s="102"/>
      <c r="O44" s="360" t="str">
        <f>IF(COUNTIF(O10:O41,"A")=0,"",COUNTIF(O10:O41,"A"))</f>
        <v/>
      </c>
      <c r="P44" s="359"/>
      <c r="Q44" s="359"/>
      <c r="R44" s="102"/>
      <c r="S44" s="360">
        <f>IF(COUNTIF(S10:S41,"A")=0,"",COUNTIF(S10:S41,"A"))</f>
        <v>1</v>
      </c>
      <c r="T44" s="359"/>
      <c r="U44" s="359"/>
      <c r="V44" s="102"/>
      <c r="W44" s="360">
        <f>IF(COUNTIF(W10:W41,"A")=0,"",COUNTIF(W10:W41,"A"))</f>
        <v>1</v>
      </c>
      <c r="X44" s="359"/>
      <c r="Y44" s="359"/>
      <c r="Z44" s="102"/>
      <c r="AA44" s="360">
        <f>IF(COUNTIF(AA10:AA41,"A")=0,"",COUNTIF(AA10:AA41,"A"))</f>
        <v>2</v>
      </c>
      <c r="AB44" s="236"/>
      <c r="AC44" s="236"/>
      <c r="AD44" s="11"/>
      <c r="AE44" s="370">
        <f t="shared" ref="AE44:AE56" si="10">IF(SUM(G44:AA44)=0,"",SUM(G44:AA44))</f>
        <v>5</v>
      </c>
    </row>
    <row r="45" spans="1:33" ht="15.75" customHeight="1" x14ac:dyDescent="0.2">
      <c r="A45" s="235"/>
      <c r="B45" s="42"/>
      <c r="C45" s="358" t="s">
        <v>20</v>
      </c>
      <c r="D45" s="359"/>
      <c r="E45" s="359"/>
      <c r="F45" s="102"/>
      <c r="G45" s="360" t="str">
        <f>IF(COUNTIF(G10:G41,"B")=0,"",COUNTIF(G10:G41,"B"))</f>
        <v/>
      </c>
      <c r="H45" s="359"/>
      <c r="I45" s="359"/>
      <c r="J45" s="102"/>
      <c r="K45" s="360" t="str">
        <f>IF(COUNTIF(K10:K41,"B")=0,"",COUNTIF(K10:K41,"B"))</f>
        <v/>
      </c>
      <c r="L45" s="359"/>
      <c r="M45" s="359"/>
      <c r="N45" s="102"/>
      <c r="O45" s="360" t="str">
        <f>IF(COUNTIF(O10:O41,"B")=0,"",COUNTIF(O10:O41,"B"))</f>
        <v/>
      </c>
      <c r="P45" s="359"/>
      <c r="Q45" s="359"/>
      <c r="R45" s="102"/>
      <c r="S45" s="360" t="str">
        <f>IF(COUNTIF(S10:S41,"B")=0,"",COUNTIF(S10:S41,"B"))</f>
        <v/>
      </c>
      <c r="T45" s="359"/>
      <c r="U45" s="359"/>
      <c r="V45" s="102"/>
      <c r="W45" s="360" t="str">
        <f>IF(COUNTIF(W10:W41,"B")=0,"",COUNTIF(W10:W41,"B"))</f>
        <v/>
      </c>
      <c r="X45" s="359"/>
      <c r="Y45" s="359"/>
      <c r="Z45" s="102"/>
      <c r="AA45" s="360">
        <f>IF(COUNTIF(AA10:AA41,"B")=0,"",COUNTIF(AA10:AA41,"B"))</f>
        <v>1</v>
      </c>
      <c r="AB45" s="236"/>
      <c r="AC45" s="236"/>
      <c r="AD45" s="11"/>
      <c r="AE45" s="370">
        <f t="shared" si="10"/>
        <v>1</v>
      </c>
    </row>
    <row r="46" spans="1:33" ht="15.75" customHeight="1" x14ac:dyDescent="0.2">
      <c r="A46" s="235"/>
      <c r="B46" s="42"/>
      <c r="C46" s="358" t="s">
        <v>201</v>
      </c>
      <c r="D46" s="359"/>
      <c r="E46" s="359"/>
      <c r="F46" s="102"/>
      <c r="G46" s="360">
        <f>IF(COUNTIF(G10:G41,"ÉÉ")=0,"",COUNTIF(G10:G41,"ÉÉ"))</f>
        <v>1</v>
      </c>
      <c r="H46" s="359"/>
      <c r="I46" s="359"/>
      <c r="J46" s="102"/>
      <c r="K46" s="360">
        <f>IF(COUNTIF(K10:K41,"ÉÉ")=0,"",COUNTIF(K10:K41,"ÉÉ"))</f>
        <v>1</v>
      </c>
      <c r="L46" s="359"/>
      <c r="M46" s="359"/>
      <c r="N46" s="102"/>
      <c r="O46" s="360">
        <f>IF(COUNTIF(O10:O41,"ÉÉ")=0,"",COUNTIF(O10:O41,"ÉÉ"))</f>
        <v>1</v>
      </c>
      <c r="P46" s="359"/>
      <c r="Q46" s="359"/>
      <c r="R46" s="102"/>
      <c r="S46" s="360" t="str">
        <f>IF(COUNTIF(S10:S41,"ÉÉ")=0,"",COUNTIF(S10:S41,"ÉÉ"))</f>
        <v/>
      </c>
      <c r="T46" s="359"/>
      <c r="U46" s="359"/>
      <c r="V46" s="102"/>
      <c r="W46" s="360" t="str">
        <f>IF(COUNTIF(W10:W41,"ÉÉ")=0,"",COUNTIF(W10:W41,"ÉÉ"))</f>
        <v/>
      </c>
      <c r="X46" s="359"/>
      <c r="Y46" s="359"/>
      <c r="Z46" s="102"/>
      <c r="AA46" s="360">
        <f>IF(COUNTIF(AA10:AA41,"ÉÉ")=0,"",COUNTIF(AA10:AA41,"ÉÉ"))</f>
        <v>2</v>
      </c>
      <c r="AB46" s="236"/>
      <c r="AC46" s="236"/>
      <c r="AD46" s="11"/>
      <c r="AE46" s="370">
        <f t="shared" si="10"/>
        <v>5</v>
      </c>
    </row>
    <row r="47" spans="1:33" ht="15.75" customHeight="1" x14ac:dyDescent="0.2">
      <c r="A47" s="235"/>
      <c r="B47" s="42"/>
      <c r="C47" s="358" t="s">
        <v>202</v>
      </c>
      <c r="D47" s="361"/>
      <c r="E47" s="361"/>
      <c r="F47" s="362"/>
      <c r="G47" s="360" t="str">
        <f>IF(COUNTIF(G10:G41,"ÉÉ(Z)")=0,"",COUNTIF(G10:G41,"ÉÉ(Z)"))</f>
        <v/>
      </c>
      <c r="H47" s="361"/>
      <c r="I47" s="361"/>
      <c r="J47" s="362"/>
      <c r="K47" s="360" t="str">
        <f>IF(COUNTIF(K10:K41,"ÉÉ(Z)")=0,"",COUNTIF(K10:K41,"ÉÉ(Z)"))</f>
        <v/>
      </c>
      <c r="L47" s="361"/>
      <c r="M47" s="361"/>
      <c r="N47" s="362"/>
      <c r="O47" s="360" t="str">
        <f>IF(COUNTIF(O10:O41,"ÉÉ(Z)")=0,"",COUNTIF(O10:O41,"ÉÉ(Z)"))</f>
        <v/>
      </c>
      <c r="P47" s="361"/>
      <c r="Q47" s="361"/>
      <c r="R47" s="362"/>
      <c r="S47" s="360" t="str">
        <f>IF(COUNTIF(S10:S41,"ÉÉ(Z)")=0,"",COUNTIF(S10:S41,"ÉÉ(Z)"))</f>
        <v/>
      </c>
      <c r="T47" s="361"/>
      <c r="U47" s="361"/>
      <c r="V47" s="362"/>
      <c r="W47" s="360" t="str">
        <f>IF(COUNTIF(W10:W41,"ÉÉ(Z)")=0,"",COUNTIF(W10:W41,"ÉÉ(Z)"))</f>
        <v/>
      </c>
      <c r="X47" s="361"/>
      <c r="Y47" s="361"/>
      <c r="Z47" s="362"/>
      <c r="AA47" s="360" t="str">
        <f>IF(COUNTIF(AA10:AA41,"ÉÉ(Z)")=0,"",COUNTIF(AA10:AA41,"ÉÉ(Z)"))</f>
        <v/>
      </c>
      <c r="AB47" s="237"/>
      <c r="AC47" s="237"/>
      <c r="AD47" s="238"/>
      <c r="AE47" s="370" t="str">
        <f t="shared" si="10"/>
        <v/>
      </c>
    </row>
    <row r="48" spans="1:33" ht="15.75" customHeight="1" x14ac:dyDescent="0.2">
      <c r="A48" s="235"/>
      <c r="B48" s="42"/>
      <c r="C48" s="358" t="s">
        <v>203</v>
      </c>
      <c r="D48" s="359"/>
      <c r="E48" s="359"/>
      <c r="F48" s="102"/>
      <c r="G48" s="360" t="str">
        <f>IF(COUNTIF(G10:G41,"GYJ")=0,"",COUNTIF(G10:G41,"GYJ"))</f>
        <v/>
      </c>
      <c r="H48" s="359"/>
      <c r="I48" s="359"/>
      <c r="J48" s="102"/>
      <c r="K48" s="360">
        <f>IF(COUNTIF(K10:K41,"GYJ")=0,"",COUNTIF(K10:K41,"GYJ"))</f>
        <v>2</v>
      </c>
      <c r="L48" s="359"/>
      <c r="M48" s="359"/>
      <c r="N48" s="102"/>
      <c r="O48" s="360">
        <f>IF(COUNTIF(O10:O41,"GYJ")=0,"",COUNTIF(O10:O41,"GYJ"))</f>
        <v>1</v>
      </c>
      <c r="P48" s="359"/>
      <c r="Q48" s="359"/>
      <c r="R48" s="102"/>
      <c r="S48" s="360">
        <f>IF(COUNTIF(S10:S41,"GYJ")=0,"",COUNTIF(S10:S41,"GYJ"))</f>
        <v>1</v>
      </c>
      <c r="T48" s="359"/>
      <c r="U48" s="359"/>
      <c r="V48" s="102"/>
      <c r="W48" s="360">
        <f>IF(COUNTIF(W10:W41,"GYJ")=0,"",COUNTIF(W10:W41,"GYJ"))</f>
        <v>1</v>
      </c>
      <c r="X48" s="359"/>
      <c r="Y48" s="359"/>
      <c r="Z48" s="102"/>
      <c r="AA48" s="360">
        <f>IF(COUNTIF(AA10:AA41,"GYJ")=0,"",COUNTIF(AA10:AA41,"GYJ"))</f>
        <v>2</v>
      </c>
      <c r="AB48" s="236"/>
      <c r="AC48" s="236"/>
      <c r="AD48" s="11"/>
      <c r="AE48" s="370">
        <f t="shared" si="10"/>
        <v>7</v>
      </c>
    </row>
    <row r="49" spans="1:31" ht="15.75" customHeight="1" x14ac:dyDescent="0.2">
      <c r="A49" s="235"/>
      <c r="B49" s="239"/>
      <c r="C49" s="358" t="s">
        <v>204</v>
      </c>
      <c r="D49" s="359"/>
      <c r="E49" s="359"/>
      <c r="F49" s="102"/>
      <c r="G49" s="360" t="str">
        <f>IF(COUNTIF(G10:G41,"GYJ(Z)")=0,"",COUNTIF(G10:G41,"GYJ(Z)"))</f>
        <v/>
      </c>
      <c r="H49" s="359"/>
      <c r="I49" s="359"/>
      <c r="J49" s="102"/>
      <c r="K49" s="360" t="str">
        <f>IF(COUNTIF(K10:K41,"GYJ(Z)")=0,"",COUNTIF(K10:K41,"GYJ(Z)"))</f>
        <v/>
      </c>
      <c r="L49" s="359"/>
      <c r="M49" s="359"/>
      <c r="N49" s="102"/>
      <c r="O49" s="360" t="str">
        <f>IF(COUNTIF(O10:O41,"GYJ(Z)")=0,"",COUNTIF(O10:O41,"GYJ(Z)"))</f>
        <v/>
      </c>
      <c r="P49" s="359"/>
      <c r="Q49" s="359"/>
      <c r="R49" s="102"/>
      <c r="S49" s="360" t="str">
        <f>IF(COUNTIF(S10:S41,"GYJ(Z)")=0,"",COUNTIF(S10:S41,"GYJ(Z)"))</f>
        <v/>
      </c>
      <c r="T49" s="359"/>
      <c r="U49" s="359"/>
      <c r="V49" s="102"/>
      <c r="W49" s="360" t="str">
        <f>IF(COUNTIF(W10:W41,"GYJ(Z)")=0,"",COUNTIF(W10:W41,"GYJ(Z)"))</f>
        <v/>
      </c>
      <c r="X49" s="359"/>
      <c r="Y49" s="359"/>
      <c r="Z49" s="102"/>
      <c r="AA49" s="360" t="str">
        <f>IF(COUNTIF(AA10:AA41,"GYJ(Z)")=0,"",COUNTIF(AA10:AA41,"GYJ(Z)"))</f>
        <v/>
      </c>
      <c r="AB49" s="236"/>
      <c r="AC49" s="236"/>
      <c r="AD49" s="11"/>
      <c r="AE49" s="370" t="str">
        <f t="shared" si="10"/>
        <v/>
      </c>
    </row>
    <row r="50" spans="1:31" ht="15.75" customHeight="1" x14ac:dyDescent="0.2">
      <c r="A50" s="235"/>
      <c r="B50" s="42"/>
      <c r="C50" s="363" t="s">
        <v>156</v>
      </c>
      <c r="D50" s="359"/>
      <c r="E50" s="359"/>
      <c r="F50" s="102"/>
      <c r="G50" s="360" t="str">
        <f>IF(COUNTIF(G10:G41,"K")=0,"",COUNTIF(G10:G41,"K"))</f>
        <v/>
      </c>
      <c r="H50" s="359"/>
      <c r="I50" s="359"/>
      <c r="J50" s="102"/>
      <c r="K50" s="360">
        <f>IF(COUNTIF(K10:K41,"K")=0,"",COUNTIF(K10:K41,"K"))</f>
        <v>1</v>
      </c>
      <c r="L50" s="359"/>
      <c r="M50" s="359"/>
      <c r="N50" s="102"/>
      <c r="O50" s="360">
        <f>IF(COUNTIF(O10:O41,"K")=0,"",COUNTIF(O10:O41,"K"))</f>
        <v>2</v>
      </c>
      <c r="P50" s="359"/>
      <c r="Q50" s="359"/>
      <c r="R50" s="102"/>
      <c r="S50" s="360">
        <f>IF(COUNTIF(S10:S41,"K")=0,"",COUNTIF(S10:S41,"K"))</f>
        <v>1</v>
      </c>
      <c r="T50" s="359"/>
      <c r="U50" s="359"/>
      <c r="V50" s="102"/>
      <c r="W50" s="360" t="str">
        <f>IF(COUNTIF(W10:W41,"K")=0,"",COUNTIF(W10:W41,"K"))</f>
        <v/>
      </c>
      <c r="X50" s="359"/>
      <c r="Y50" s="359"/>
      <c r="Z50" s="102"/>
      <c r="AA50" s="360" t="str">
        <f>IF(COUNTIF(AA10:AA41,"K")=0,"",COUNTIF(AA10:AA41,"K"))</f>
        <v/>
      </c>
      <c r="AB50" s="236"/>
      <c r="AC50" s="236"/>
      <c r="AD50" s="11"/>
      <c r="AE50" s="370">
        <f t="shared" si="10"/>
        <v>4</v>
      </c>
    </row>
    <row r="51" spans="1:31" ht="15.75" customHeight="1" x14ac:dyDescent="0.2">
      <c r="A51" s="235"/>
      <c r="B51" s="42"/>
      <c r="C51" s="363" t="s">
        <v>157</v>
      </c>
      <c r="D51" s="359"/>
      <c r="E51" s="359"/>
      <c r="F51" s="102"/>
      <c r="G51" s="360" t="str">
        <f>IF(COUNTIF(G10:G41,"K(Z)")=0,"",COUNTIF(G10:G41,"K(Z)"))</f>
        <v/>
      </c>
      <c r="H51" s="359"/>
      <c r="I51" s="359"/>
      <c r="J51" s="102"/>
      <c r="K51" s="360" t="str">
        <f>IF(COUNTIF(K10:K41,"K(Z)")=0,"",COUNTIF(K10:K41,"K(Z)"))</f>
        <v/>
      </c>
      <c r="L51" s="359"/>
      <c r="M51" s="359"/>
      <c r="N51" s="102"/>
      <c r="O51" s="360" t="str">
        <f>IF(COUNTIF(O10:O41,"K(Z)")=0,"",COUNTIF(O10:O41,"K(Z)"))</f>
        <v/>
      </c>
      <c r="P51" s="359"/>
      <c r="Q51" s="359"/>
      <c r="R51" s="102"/>
      <c r="S51" s="360">
        <f>IF(COUNTIF(S10:S41,"K(Z)")=0,"",COUNTIF(S10:S41,"K(Z)"))</f>
        <v>1</v>
      </c>
      <c r="T51" s="359"/>
      <c r="U51" s="359"/>
      <c r="V51" s="102"/>
      <c r="W51" s="360">
        <f>IF(COUNTIF(W10:W41,"K(Z)")=0,"",COUNTIF(W10:W41,"K(Z)"))</f>
        <v>1</v>
      </c>
      <c r="X51" s="359"/>
      <c r="Y51" s="359"/>
      <c r="Z51" s="102"/>
      <c r="AA51" s="360">
        <f>IF(COUNTIF(AA10:AA41,"K(Z)")=0,"",COUNTIF(AA10:AA41,"K(Z)"))</f>
        <v>1</v>
      </c>
      <c r="AB51" s="236"/>
      <c r="AC51" s="236"/>
      <c r="AD51" s="11"/>
      <c r="AE51" s="370">
        <f t="shared" si="10"/>
        <v>3</v>
      </c>
    </row>
    <row r="52" spans="1:31" ht="15.75" customHeight="1" x14ac:dyDescent="0.2">
      <c r="A52" s="235"/>
      <c r="B52" s="42"/>
      <c r="C52" s="358" t="s">
        <v>21</v>
      </c>
      <c r="D52" s="359"/>
      <c r="E52" s="359"/>
      <c r="F52" s="102"/>
      <c r="G52" s="360" t="str">
        <f>IF(COUNTIF(G10:G41,"AV")=0,"",COUNTIF(G10:G41,"AV"))</f>
        <v/>
      </c>
      <c r="H52" s="359"/>
      <c r="I52" s="359"/>
      <c r="J52" s="102"/>
      <c r="K52" s="360" t="str">
        <f>IF(COUNTIF(K10:K41,"AV")=0,"",COUNTIF(K10:K41,"AV"))</f>
        <v/>
      </c>
      <c r="L52" s="359"/>
      <c r="M52" s="359"/>
      <c r="N52" s="102"/>
      <c r="O52" s="360" t="str">
        <f>IF(COUNTIF(O10:O41,"AV")=0,"",COUNTIF(O10:O41,"AV"))</f>
        <v/>
      </c>
      <c r="P52" s="359"/>
      <c r="Q52" s="359"/>
      <c r="R52" s="102"/>
      <c r="S52" s="360" t="str">
        <f>IF(COUNTIF(S10:S41,"AV")=0,"",COUNTIF(S10:S41,"AV"))</f>
        <v/>
      </c>
      <c r="T52" s="359"/>
      <c r="U52" s="359"/>
      <c r="V52" s="102"/>
      <c r="W52" s="360" t="str">
        <f>IF(COUNTIF(W10:W41,"AV")=0,"",COUNTIF(W10:W41,"AV"))</f>
        <v/>
      </c>
      <c r="X52" s="359"/>
      <c r="Y52" s="359"/>
      <c r="Z52" s="102"/>
      <c r="AA52" s="360" t="str">
        <f>IF(COUNTIF(AA10:AA41,"AV")=0,"",COUNTIF(AA10:AA41,"AV"))</f>
        <v/>
      </c>
      <c r="AB52" s="236"/>
      <c r="AC52" s="236"/>
      <c r="AD52" s="11"/>
      <c r="AE52" s="370" t="str">
        <f t="shared" si="10"/>
        <v/>
      </c>
    </row>
    <row r="53" spans="1:31" ht="15.75" customHeight="1" x14ac:dyDescent="0.2">
      <c r="A53" s="235"/>
      <c r="B53" s="42"/>
      <c r="C53" s="358" t="s">
        <v>205</v>
      </c>
      <c r="D53" s="359"/>
      <c r="E53" s="359"/>
      <c r="F53" s="102"/>
      <c r="G53" s="360" t="str">
        <f>IF(COUNTIF(G10:G41,"KV")=0,"",COUNTIF(G10:G41,"KV"))</f>
        <v/>
      </c>
      <c r="H53" s="359"/>
      <c r="I53" s="359"/>
      <c r="J53" s="102"/>
      <c r="K53" s="360" t="str">
        <f>IF(COUNTIF(K10:K41,"KV")=0,"",COUNTIF(K10:K41,"KV"))</f>
        <v/>
      </c>
      <c r="L53" s="359"/>
      <c r="M53" s="359"/>
      <c r="N53" s="102"/>
      <c r="O53" s="360" t="str">
        <f>IF(COUNTIF(O10:O41,"KV")=0,"",COUNTIF(O10:O41,"KV"))</f>
        <v/>
      </c>
      <c r="P53" s="359"/>
      <c r="Q53" s="359"/>
      <c r="R53" s="102"/>
      <c r="S53" s="360" t="str">
        <f>IF(COUNTIF(S10:S41,"KV")=0,"",COUNTIF(S10:S41,"KV"))</f>
        <v/>
      </c>
      <c r="T53" s="359"/>
      <c r="U53" s="359"/>
      <c r="V53" s="102"/>
      <c r="W53" s="360" t="str">
        <f>IF(COUNTIF(W10:W41,"KV")=0,"",COUNTIF(W10:W41,"KV"))</f>
        <v/>
      </c>
      <c r="X53" s="359"/>
      <c r="Y53" s="359"/>
      <c r="Z53" s="102"/>
      <c r="AA53" s="360" t="str">
        <f>IF(COUNTIF(AA10:AA41,"KV")=0,"",COUNTIF(AA10:AA41,"KV"))</f>
        <v/>
      </c>
      <c r="AB53" s="236"/>
      <c r="AC53" s="236"/>
      <c r="AD53" s="11"/>
      <c r="AE53" s="370" t="str">
        <f t="shared" si="10"/>
        <v/>
      </c>
    </row>
    <row r="54" spans="1:31" ht="15.75" customHeight="1" x14ac:dyDescent="0.2">
      <c r="A54" s="235"/>
      <c r="B54" s="42"/>
      <c r="C54" s="358" t="s">
        <v>206</v>
      </c>
      <c r="D54" s="364"/>
      <c r="E54" s="364"/>
      <c r="F54" s="365"/>
      <c r="G54" s="360" t="str">
        <f>IF(COUNTIF(G10:G41,"SZG")=0,"",COUNTIF(G10:G41,"SZG"))</f>
        <v/>
      </c>
      <c r="H54" s="364"/>
      <c r="I54" s="364"/>
      <c r="J54" s="365"/>
      <c r="K54" s="360" t="str">
        <f>IF(COUNTIF(K10:K41,"SZG")=0,"",COUNTIF(K10:K41,"SZG"))</f>
        <v/>
      </c>
      <c r="L54" s="364"/>
      <c r="M54" s="364"/>
      <c r="N54" s="365"/>
      <c r="O54" s="360" t="str">
        <f>IF(COUNTIF(O10:O41,"SZG")=0,"",COUNTIF(O10:O41,"SZG"))</f>
        <v/>
      </c>
      <c r="P54" s="364"/>
      <c r="Q54" s="364"/>
      <c r="R54" s="365"/>
      <c r="S54" s="360" t="str">
        <f>IF(COUNTIF(S10:S41,"SZG")=0,"",COUNTIF(S10:S41,"SZG"))</f>
        <v/>
      </c>
      <c r="T54" s="364"/>
      <c r="U54" s="364"/>
      <c r="V54" s="365"/>
      <c r="W54" s="360" t="str">
        <f>IF(COUNTIF(W10:W41,"SZG")=0,"",COUNTIF(W10:W41,"SZG"))</f>
        <v/>
      </c>
      <c r="X54" s="364"/>
      <c r="Y54" s="364"/>
      <c r="Z54" s="365"/>
      <c r="AA54" s="360" t="str">
        <f>IF(COUNTIF(AA10:AA41,"SZG")=0,"",COUNTIF(AA10:AA41,"SZG"))</f>
        <v/>
      </c>
      <c r="AB54" s="236"/>
      <c r="AC54" s="236"/>
      <c r="AD54" s="11"/>
      <c r="AE54" s="370" t="str">
        <f t="shared" si="10"/>
        <v/>
      </c>
    </row>
    <row r="55" spans="1:31" ht="15.75" customHeight="1" x14ac:dyDescent="0.2">
      <c r="A55" s="235"/>
      <c r="B55" s="42"/>
      <c r="C55" s="358" t="s">
        <v>207</v>
      </c>
      <c r="D55" s="364"/>
      <c r="E55" s="364"/>
      <c r="F55" s="365"/>
      <c r="G55" s="360" t="str">
        <f>IF(COUNTIF(G10:G41,"ZV")=0,"",COUNTIF(G10:G41,"ZV"))</f>
        <v/>
      </c>
      <c r="H55" s="364"/>
      <c r="I55" s="364"/>
      <c r="J55" s="365"/>
      <c r="K55" s="360" t="str">
        <f>IF(COUNTIF(K10:K41,"ZV")=0,"",COUNTIF(K10:K41,"ZV"))</f>
        <v/>
      </c>
      <c r="L55" s="364"/>
      <c r="M55" s="364"/>
      <c r="N55" s="365"/>
      <c r="O55" s="360" t="str">
        <f>IF(COUNTIF(O10:O41,"ZV")=0,"",COUNTIF(O10:O41,"ZV"))</f>
        <v/>
      </c>
      <c r="P55" s="364"/>
      <c r="Q55" s="364"/>
      <c r="R55" s="365"/>
      <c r="S55" s="360" t="str">
        <f>IF(COUNTIF(S10:S41,"ZV")=0,"",COUNTIF(S10:S41,"ZV"))</f>
        <v/>
      </c>
      <c r="T55" s="364"/>
      <c r="U55" s="364"/>
      <c r="V55" s="365"/>
      <c r="W55" s="360" t="str">
        <f>IF(COUNTIF(W10:W41,"ZV")=0,"",COUNTIF(W10:W41,"ZV"))</f>
        <v/>
      </c>
      <c r="X55" s="364"/>
      <c r="Y55" s="364"/>
      <c r="Z55" s="365"/>
      <c r="AA55" s="360">
        <f>IF(COUNTIF(AA10:AA41,"ZV")=0,"",COUNTIF(AA10:AA41,"ZV"))</f>
        <v>1</v>
      </c>
      <c r="AB55" s="236"/>
      <c r="AC55" s="236"/>
      <c r="AD55" s="11"/>
      <c r="AE55" s="370">
        <f t="shared" si="10"/>
        <v>1</v>
      </c>
    </row>
    <row r="56" spans="1:31" ht="15.75" customHeight="1" thickBot="1" x14ac:dyDescent="0.25">
      <c r="A56" s="240"/>
      <c r="B56" s="241"/>
      <c r="C56" s="366" t="s">
        <v>27</v>
      </c>
      <c r="D56" s="367"/>
      <c r="E56" s="367"/>
      <c r="F56" s="368"/>
      <c r="G56" s="369">
        <f>IF(SUM(G44:G55)=0,"",SUM(G44:G55))</f>
        <v>1</v>
      </c>
      <c r="H56" s="367"/>
      <c r="I56" s="367"/>
      <c r="J56" s="368"/>
      <c r="K56" s="369">
        <f>IF(SUM(K44:K55)=0,"",SUM(K44:K55))</f>
        <v>5</v>
      </c>
      <c r="L56" s="367"/>
      <c r="M56" s="367"/>
      <c r="N56" s="368"/>
      <c r="O56" s="369">
        <f>IF(SUM(O44:O55)=0,"",SUM(O44:O55))</f>
        <v>4</v>
      </c>
      <c r="P56" s="367"/>
      <c r="Q56" s="367"/>
      <c r="R56" s="368"/>
      <c r="S56" s="369">
        <f>IF(SUM(S44:S55)=0,"",SUM(S44:S55))</f>
        <v>4</v>
      </c>
      <c r="T56" s="367"/>
      <c r="U56" s="367"/>
      <c r="V56" s="368"/>
      <c r="W56" s="369">
        <f>IF(SUM(W44:W55)=0,"",SUM(W44:W55))</f>
        <v>3</v>
      </c>
      <c r="X56" s="367"/>
      <c r="Y56" s="367"/>
      <c r="Z56" s="368"/>
      <c r="AA56" s="369">
        <f>IF(SUM(AA44:AA55)=0,"",SUM(AA44:AA55))</f>
        <v>9</v>
      </c>
      <c r="AB56" s="242"/>
      <c r="AC56" s="242"/>
      <c r="AD56" s="243"/>
      <c r="AE56" s="371">
        <f t="shared" si="10"/>
        <v>26</v>
      </c>
    </row>
    <row r="57" spans="1:31" s="18" customFormat="1" ht="15.75" customHeight="1" thickTop="1" x14ac:dyDescent="0.2">
      <c r="A57" s="593"/>
      <c r="B57" s="244"/>
      <c r="C57" s="245"/>
      <c r="D57" s="246"/>
      <c r="E57" s="247"/>
      <c r="F57" s="246"/>
      <c r="G57" s="246"/>
      <c r="H57" s="247"/>
      <c r="I57" s="246"/>
      <c r="J57" s="248"/>
      <c r="K57" s="248"/>
      <c r="L57" s="246"/>
      <c r="M57" s="247"/>
      <c r="N57" s="246"/>
      <c r="O57" s="246"/>
      <c r="P57" s="247"/>
      <c r="Q57" s="246"/>
      <c r="R57" s="248"/>
      <c r="S57" s="247"/>
      <c r="T57" s="249"/>
      <c r="U57" s="250"/>
    </row>
    <row r="58" spans="1:31" s="18" customFormat="1" ht="15.75" customHeight="1" x14ac:dyDescent="0.2">
      <c r="A58" s="593"/>
      <c r="B58" s="244"/>
      <c r="C58" s="251"/>
      <c r="D58" s="246"/>
      <c r="E58" s="247"/>
      <c r="F58" s="246"/>
      <c r="G58" s="246"/>
      <c r="H58" s="247"/>
      <c r="I58" s="246"/>
      <c r="J58" s="248"/>
      <c r="K58" s="248"/>
      <c r="L58" s="246"/>
      <c r="M58" s="247"/>
      <c r="N58" s="246"/>
      <c r="O58" s="246"/>
      <c r="P58" s="247"/>
      <c r="Q58" s="246"/>
      <c r="R58" s="248"/>
      <c r="S58" s="247"/>
      <c r="T58" s="249"/>
      <c r="U58" s="250"/>
    </row>
    <row r="59" spans="1:31" s="18" customFormat="1" ht="15.75" customHeight="1" x14ac:dyDescent="0.2">
      <c r="A59" s="593"/>
      <c r="B59" s="244"/>
      <c r="C59" s="245"/>
      <c r="D59" s="246"/>
      <c r="E59" s="247"/>
      <c r="F59" s="246"/>
      <c r="G59" s="246"/>
      <c r="H59" s="247"/>
      <c r="I59" s="246"/>
      <c r="J59" s="248"/>
      <c r="K59" s="248"/>
      <c r="L59" s="246"/>
      <c r="M59" s="247"/>
      <c r="N59" s="246"/>
      <c r="O59" s="246"/>
      <c r="P59" s="247"/>
      <c r="Q59" s="246"/>
      <c r="R59" s="248"/>
      <c r="S59" s="247"/>
      <c r="T59" s="249"/>
      <c r="U59" s="250"/>
    </row>
    <row r="60" spans="1:31" s="18" customFormat="1" ht="15.75" customHeight="1" x14ac:dyDescent="0.2">
      <c r="A60" s="593"/>
      <c r="B60" s="244"/>
      <c r="C60" s="245"/>
      <c r="D60" s="246"/>
      <c r="E60" s="247"/>
      <c r="F60" s="246"/>
      <c r="G60" s="246"/>
      <c r="H60" s="247"/>
      <c r="I60" s="246"/>
      <c r="J60" s="248"/>
      <c r="K60" s="248"/>
      <c r="L60" s="246"/>
      <c r="M60" s="247"/>
      <c r="N60" s="246"/>
      <c r="O60" s="246"/>
      <c r="P60" s="247"/>
      <c r="Q60" s="246"/>
      <c r="R60" s="248"/>
      <c r="S60" s="247"/>
      <c r="T60" s="249"/>
      <c r="U60" s="250"/>
    </row>
    <row r="61" spans="1:31" s="18" customFormat="1" ht="15.75" customHeight="1" x14ac:dyDescent="0.2">
      <c r="A61" s="593"/>
      <c r="B61" s="244"/>
      <c r="C61" s="252"/>
      <c r="D61" s="246"/>
      <c r="E61" s="247"/>
      <c r="F61" s="246"/>
      <c r="G61" s="246"/>
      <c r="H61" s="247"/>
      <c r="I61" s="246"/>
      <c r="J61" s="248"/>
      <c r="K61" s="248"/>
      <c r="L61" s="246"/>
      <c r="M61" s="247"/>
      <c r="N61" s="246"/>
      <c r="O61" s="246"/>
      <c r="P61" s="247"/>
      <c r="Q61" s="246"/>
      <c r="R61" s="248"/>
      <c r="S61" s="247"/>
      <c r="T61" s="249"/>
      <c r="U61" s="250"/>
    </row>
    <row r="62" spans="1:31" s="18" customFormat="1" ht="15.75" customHeight="1" x14ac:dyDescent="0.2">
      <c r="A62" s="593"/>
      <c r="B62" s="244"/>
      <c r="C62" s="245"/>
      <c r="D62" s="246"/>
      <c r="E62" s="247"/>
      <c r="F62" s="246"/>
      <c r="G62" s="246"/>
      <c r="H62" s="247"/>
      <c r="I62" s="246"/>
      <c r="J62" s="248"/>
      <c r="K62" s="248"/>
      <c r="L62" s="246"/>
      <c r="M62" s="247"/>
      <c r="N62" s="246"/>
      <c r="O62" s="246"/>
      <c r="P62" s="247"/>
      <c r="Q62" s="246"/>
      <c r="R62" s="248"/>
      <c r="S62" s="247"/>
      <c r="T62" s="249"/>
      <c r="U62" s="250"/>
    </row>
    <row r="63" spans="1:31" s="18" customFormat="1" ht="15.75" customHeight="1" x14ac:dyDescent="0.2">
      <c r="A63" s="593"/>
      <c r="B63" s="244"/>
      <c r="C63" s="251"/>
      <c r="D63" s="246"/>
      <c r="E63" s="247"/>
      <c r="F63" s="246"/>
      <c r="G63" s="246"/>
      <c r="H63" s="247"/>
      <c r="I63" s="246"/>
      <c r="J63" s="248"/>
      <c r="K63" s="248"/>
      <c r="L63" s="246"/>
      <c r="M63" s="247"/>
      <c r="N63" s="246"/>
      <c r="O63" s="246"/>
      <c r="P63" s="247"/>
      <c r="Q63" s="246"/>
      <c r="R63" s="248"/>
      <c r="S63" s="247"/>
      <c r="T63" s="249"/>
      <c r="U63" s="250"/>
    </row>
    <row r="64" spans="1:31" s="18" customFormat="1" ht="15.75" customHeight="1" x14ac:dyDescent="0.2">
      <c r="A64" s="593"/>
      <c r="B64" s="244"/>
      <c r="C64" s="245"/>
      <c r="D64" s="246"/>
      <c r="E64" s="247"/>
      <c r="F64" s="246"/>
      <c r="G64" s="246"/>
      <c r="H64" s="247"/>
      <c r="I64" s="246"/>
      <c r="J64" s="248"/>
      <c r="K64" s="248"/>
      <c r="L64" s="246"/>
      <c r="M64" s="247"/>
      <c r="N64" s="246"/>
      <c r="O64" s="246"/>
      <c r="P64" s="247"/>
      <c r="Q64" s="246"/>
      <c r="R64" s="248"/>
      <c r="S64" s="247"/>
      <c r="T64" s="249"/>
      <c r="U64" s="250"/>
    </row>
    <row r="65" spans="1:21" s="18" customFormat="1" ht="15.75" customHeight="1" x14ac:dyDescent="0.2">
      <c r="A65" s="593"/>
      <c r="B65" s="244"/>
      <c r="C65" s="252"/>
      <c r="D65" s="246"/>
      <c r="E65" s="247"/>
      <c r="F65" s="246"/>
      <c r="G65" s="246"/>
      <c r="H65" s="247"/>
      <c r="I65" s="246"/>
      <c r="J65" s="248"/>
      <c r="K65" s="248"/>
      <c r="L65" s="246"/>
      <c r="M65" s="247"/>
      <c r="N65" s="246"/>
      <c r="O65" s="246"/>
      <c r="P65" s="247"/>
      <c r="Q65" s="246"/>
      <c r="R65" s="248"/>
      <c r="S65" s="247"/>
      <c r="T65" s="249"/>
      <c r="U65" s="250"/>
    </row>
    <row r="66" spans="1:21" s="18" customFormat="1" ht="15.75" customHeight="1" x14ac:dyDescent="0.2">
      <c r="A66" s="593"/>
      <c r="B66" s="244"/>
      <c r="C66" s="245"/>
      <c r="D66" s="246"/>
      <c r="E66" s="247"/>
      <c r="F66" s="246"/>
      <c r="G66" s="246"/>
      <c r="H66" s="247"/>
      <c r="I66" s="246"/>
      <c r="J66" s="248"/>
      <c r="K66" s="248"/>
      <c r="L66" s="246"/>
      <c r="M66" s="247"/>
      <c r="N66" s="246"/>
      <c r="O66" s="246"/>
      <c r="P66" s="247"/>
      <c r="Q66" s="246"/>
      <c r="R66" s="248"/>
      <c r="S66" s="247"/>
      <c r="T66" s="249"/>
      <c r="U66" s="250"/>
    </row>
    <row r="67" spans="1:21" s="18" customFormat="1" ht="15.75" customHeight="1" x14ac:dyDescent="0.2">
      <c r="A67" s="593"/>
      <c r="B67" s="244"/>
      <c r="C67" s="245"/>
      <c r="D67" s="246"/>
      <c r="E67" s="247"/>
      <c r="F67" s="246"/>
      <c r="G67" s="246"/>
      <c r="H67" s="247"/>
      <c r="I67" s="246"/>
      <c r="J67" s="248"/>
      <c r="K67" s="248"/>
      <c r="L67" s="246"/>
      <c r="M67" s="247"/>
      <c r="N67" s="246"/>
      <c r="O67" s="246"/>
      <c r="P67" s="247"/>
      <c r="Q67" s="246"/>
      <c r="R67" s="248"/>
      <c r="S67" s="247"/>
      <c r="T67" s="249"/>
      <c r="U67" s="250"/>
    </row>
    <row r="68" spans="1:21" s="18" customFormat="1" ht="15.75" customHeight="1" x14ac:dyDescent="0.2">
      <c r="A68" s="593"/>
      <c r="B68" s="244"/>
      <c r="C68" s="245"/>
      <c r="D68" s="246"/>
      <c r="E68" s="247"/>
      <c r="F68" s="246"/>
      <c r="G68" s="246"/>
      <c r="H68" s="247"/>
      <c r="I68" s="246"/>
      <c r="J68" s="248"/>
      <c r="K68" s="248"/>
      <c r="L68" s="246"/>
      <c r="M68" s="247"/>
      <c r="N68" s="246"/>
      <c r="O68" s="246"/>
      <c r="P68" s="247"/>
      <c r="Q68" s="246"/>
      <c r="R68" s="248"/>
      <c r="S68" s="247"/>
      <c r="T68" s="249"/>
      <c r="U68" s="250"/>
    </row>
    <row r="69" spans="1:21" s="18" customFormat="1" ht="15.75" customHeight="1" x14ac:dyDescent="0.2">
      <c r="A69" s="593"/>
      <c r="B69" s="244"/>
      <c r="C69" s="245"/>
      <c r="D69" s="246"/>
      <c r="E69" s="247"/>
      <c r="F69" s="246"/>
      <c r="G69" s="246"/>
      <c r="H69" s="247"/>
      <c r="I69" s="246"/>
      <c r="J69" s="248"/>
      <c r="K69" s="248"/>
      <c r="L69" s="246"/>
      <c r="M69" s="247"/>
      <c r="N69" s="246"/>
      <c r="O69" s="246"/>
      <c r="P69" s="247"/>
      <c r="Q69" s="246"/>
      <c r="R69" s="248"/>
      <c r="S69" s="247"/>
      <c r="T69" s="249"/>
      <c r="U69" s="250"/>
    </row>
    <row r="70" spans="1:21" s="18" customFormat="1" ht="15.75" customHeight="1" x14ac:dyDescent="0.2">
      <c r="A70" s="593"/>
      <c r="B70" s="244"/>
      <c r="C70" s="245"/>
      <c r="D70" s="246"/>
      <c r="E70" s="247"/>
      <c r="F70" s="246"/>
      <c r="G70" s="246"/>
      <c r="H70" s="247"/>
      <c r="I70" s="246"/>
      <c r="J70" s="248"/>
      <c r="K70" s="248"/>
      <c r="L70" s="246"/>
      <c r="M70" s="247"/>
      <c r="N70" s="246"/>
      <c r="O70" s="246"/>
      <c r="P70" s="247"/>
      <c r="Q70" s="246"/>
      <c r="R70" s="248"/>
      <c r="S70" s="247"/>
      <c r="T70" s="249"/>
      <c r="U70" s="250"/>
    </row>
    <row r="71" spans="1:21" s="18" customFormat="1" ht="15.75" customHeight="1" x14ac:dyDescent="0.2">
      <c r="A71" s="593"/>
      <c r="B71" s="244"/>
      <c r="C71" s="245"/>
      <c r="D71" s="246"/>
      <c r="E71" s="247"/>
      <c r="F71" s="246"/>
      <c r="G71" s="246"/>
      <c r="H71" s="247"/>
      <c r="I71" s="246"/>
      <c r="J71" s="248"/>
      <c r="K71" s="248"/>
      <c r="L71" s="246"/>
      <c r="M71" s="247"/>
      <c r="N71" s="246"/>
      <c r="O71" s="246"/>
      <c r="P71" s="247"/>
      <c r="Q71" s="246"/>
      <c r="R71" s="248"/>
      <c r="S71" s="247"/>
      <c r="T71" s="249"/>
      <c r="U71" s="250"/>
    </row>
    <row r="72" spans="1:21" s="18" customFormat="1" ht="15.75" customHeight="1" x14ac:dyDescent="0.2">
      <c r="A72" s="593"/>
      <c r="B72" s="244"/>
      <c r="C72" s="245"/>
      <c r="D72" s="246"/>
      <c r="E72" s="247"/>
      <c r="F72" s="246"/>
      <c r="G72" s="246"/>
      <c r="H72" s="247"/>
      <c r="I72" s="246"/>
      <c r="J72" s="248"/>
      <c r="K72" s="248"/>
      <c r="L72" s="246"/>
      <c r="M72" s="247"/>
      <c r="N72" s="246"/>
      <c r="O72" s="246"/>
      <c r="P72" s="247"/>
      <c r="Q72" s="246"/>
      <c r="R72" s="248"/>
      <c r="S72" s="247"/>
      <c r="T72" s="249"/>
      <c r="U72" s="250"/>
    </row>
    <row r="73" spans="1:21" s="18" customFormat="1" ht="15.75" customHeight="1" x14ac:dyDescent="0.2">
      <c r="A73" s="593"/>
      <c r="B73" s="244"/>
      <c r="C73" s="245"/>
      <c r="D73" s="246"/>
      <c r="E73" s="247"/>
      <c r="F73" s="246"/>
      <c r="G73" s="246"/>
      <c r="H73" s="247"/>
      <c r="I73" s="246"/>
      <c r="J73" s="248"/>
      <c r="K73" s="248"/>
      <c r="L73" s="246"/>
      <c r="M73" s="247"/>
      <c r="N73" s="246"/>
      <c r="O73" s="246"/>
      <c r="P73" s="247"/>
      <c r="Q73" s="246"/>
      <c r="R73" s="248"/>
      <c r="S73" s="247"/>
      <c r="T73" s="249"/>
      <c r="U73" s="250"/>
    </row>
    <row r="74" spans="1:21" s="18" customFormat="1" ht="15.75" customHeight="1" x14ac:dyDescent="0.2">
      <c r="A74" s="593"/>
      <c r="B74" s="244"/>
      <c r="C74" s="245"/>
      <c r="D74" s="246"/>
      <c r="E74" s="247"/>
      <c r="F74" s="246"/>
      <c r="G74" s="246"/>
      <c r="H74" s="247"/>
      <c r="I74" s="246"/>
      <c r="J74" s="248"/>
      <c r="K74" s="248"/>
      <c r="L74" s="246"/>
      <c r="M74" s="247"/>
      <c r="N74" s="246"/>
      <c r="O74" s="246"/>
      <c r="P74" s="247"/>
      <c r="Q74" s="246"/>
      <c r="R74" s="248"/>
      <c r="S74" s="247"/>
      <c r="T74" s="249"/>
      <c r="U74" s="250"/>
    </row>
    <row r="75" spans="1:21" s="18" customFormat="1" ht="15.75" customHeight="1" x14ac:dyDescent="0.2">
      <c r="A75" s="593"/>
      <c r="B75" s="244"/>
      <c r="C75" s="251"/>
      <c r="D75" s="246"/>
      <c r="E75" s="247"/>
      <c r="F75" s="246"/>
      <c r="G75" s="246"/>
      <c r="H75" s="247"/>
      <c r="I75" s="246"/>
      <c r="J75" s="248"/>
      <c r="K75" s="247"/>
      <c r="L75" s="246"/>
      <c r="M75" s="248"/>
      <c r="N75" s="246"/>
      <c r="O75" s="246"/>
      <c r="P75" s="247"/>
      <c r="Q75" s="246"/>
      <c r="R75" s="248"/>
      <c r="S75" s="247"/>
      <c r="T75" s="249"/>
      <c r="U75" s="250"/>
    </row>
    <row r="76" spans="1:21" s="18" customFormat="1" ht="15.75" customHeight="1" x14ac:dyDescent="0.2">
      <c r="A76" s="593"/>
      <c r="B76" s="244"/>
      <c r="C76" s="251"/>
      <c r="D76" s="246"/>
      <c r="E76" s="247"/>
      <c r="F76" s="246"/>
      <c r="G76" s="246"/>
      <c r="H76" s="247"/>
      <c r="I76" s="246"/>
      <c r="J76" s="248"/>
      <c r="K76" s="247"/>
      <c r="L76" s="246"/>
      <c r="M76" s="248"/>
      <c r="N76" s="246"/>
      <c r="O76" s="246"/>
      <c r="P76" s="247"/>
      <c r="Q76" s="246"/>
      <c r="R76" s="248"/>
      <c r="S76" s="247"/>
      <c r="T76" s="249"/>
      <c r="U76" s="250"/>
    </row>
    <row r="77" spans="1:21" s="18" customFormat="1" ht="15.75" customHeight="1" x14ac:dyDescent="0.2">
      <c r="A77" s="593"/>
      <c r="B77" s="244"/>
      <c r="C77" s="251"/>
      <c r="D77" s="246"/>
      <c r="E77" s="247"/>
      <c r="F77" s="246"/>
      <c r="G77" s="246"/>
      <c r="H77" s="247"/>
      <c r="I77" s="246"/>
      <c r="J77" s="248"/>
      <c r="K77" s="247"/>
      <c r="L77" s="246"/>
      <c r="M77" s="247"/>
      <c r="N77" s="248"/>
      <c r="O77" s="246"/>
      <c r="P77" s="248"/>
      <c r="Q77" s="246"/>
      <c r="R77" s="248"/>
      <c r="S77" s="247"/>
      <c r="T77" s="249"/>
      <c r="U77" s="250"/>
    </row>
    <row r="78" spans="1:21" s="258" customFormat="1" ht="15.75" customHeight="1" x14ac:dyDescent="0.25">
      <c r="A78" s="253"/>
      <c r="B78" s="254"/>
      <c r="C78" s="255"/>
      <c r="D78" s="256"/>
      <c r="E78" s="257"/>
      <c r="F78" s="256"/>
      <c r="G78" s="256"/>
      <c r="H78" s="257"/>
      <c r="I78" s="256"/>
      <c r="J78" s="256"/>
      <c r="K78" s="257"/>
      <c r="L78" s="256"/>
      <c r="M78" s="257"/>
      <c r="N78" s="256"/>
      <c r="O78" s="256"/>
      <c r="P78" s="257"/>
      <c r="Q78" s="256"/>
      <c r="R78" s="256"/>
      <c r="S78" s="257"/>
      <c r="T78" s="256"/>
      <c r="U78" s="256"/>
    </row>
    <row r="79" spans="1:21" s="258" customFormat="1" ht="20.100000000000001" customHeight="1" x14ac:dyDescent="0.25">
      <c r="A79" s="826"/>
      <c r="B79" s="827"/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8"/>
      <c r="U79" s="828"/>
    </row>
    <row r="80" spans="1:21" s="258" customFormat="1" ht="15.75" customHeight="1" x14ac:dyDescent="0.25">
      <c r="A80" s="594"/>
      <c r="B80" s="254"/>
      <c r="C80" s="255"/>
      <c r="D80" s="256"/>
      <c r="E80" s="259"/>
      <c r="F80" s="256"/>
      <c r="G80" s="256"/>
      <c r="H80" s="259"/>
      <c r="I80" s="256"/>
      <c r="J80" s="256"/>
      <c r="K80" s="259"/>
      <c r="L80" s="256"/>
      <c r="M80" s="259"/>
      <c r="N80" s="259"/>
      <c r="O80" s="259"/>
      <c r="P80" s="259"/>
      <c r="Q80" s="256"/>
      <c r="R80" s="256"/>
      <c r="S80" s="259"/>
      <c r="T80" s="256"/>
      <c r="U80" s="259"/>
    </row>
    <row r="81" spans="1:21" s="18" customFormat="1" ht="15.75" customHeight="1" x14ac:dyDescent="0.2">
      <c r="A81" s="593"/>
      <c r="B81" s="244"/>
      <c r="C81" s="245"/>
      <c r="D81" s="246"/>
      <c r="E81" s="247"/>
      <c r="F81" s="246"/>
      <c r="G81" s="246"/>
      <c r="H81" s="247"/>
      <c r="I81" s="246"/>
      <c r="J81" s="247"/>
      <c r="K81" s="247"/>
      <c r="L81" s="246"/>
      <c r="M81" s="247"/>
      <c r="N81" s="246"/>
      <c r="O81" s="246"/>
      <c r="P81" s="247"/>
      <c r="Q81" s="246"/>
      <c r="R81" s="247"/>
      <c r="S81" s="247"/>
      <c r="T81" s="249"/>
      <c r="U81" s="250"/>
    </row>
    <row r="82" spans="1:21" s="18" customFormat="1" ht="15.75" customHeight="1" x14ac:dyDescent="0.2">
      <c r="A82" s="593"/>
      <c r="B82" s="244"/>
      <c r="C82" s="252"/>
      <c r="D82" s="246"/>
      <c r="E82" s="247"/>
      <c r="F82" s="246"/>
      <c r="G82" s="246"/>
      <c r="H82" s="247"/>
      <c r="I82" s="246"/>
      <c r="J82" s="247"/>
      <c r="K82" s="247"/>
      <c r="L82" s="246"/>
      <c r="M82" s="247"/>
      <c r="N82" s="246"/>
      <c r="O82" s="246"/>
      <c r="P82" s="247"/>
      <c r="Q82" s="246"/>
      <c r="R82" s="247"/>
      <c r="S82" s="247"/>
      <c r="T82" s="249"/>
      <c r="U82" s="250"/>
    </row>
    <row r="83" spans="1:21" s="18" customFormat="1" ht="15.75" customHeight="1" x14ac:dyDescent="0.2">
      <c r="A83" s="593"/>
      <c r="B83" s="244"/>
      <c r="C83" s="252"/>
      <c r="D83" s="246"/>
      <c r="E83" s="247"/>
      <c r="F83" s="246"/>
      <c r="G83" s="246"/>
      <c r="H83" s="247"/>
      <c r="I83" s="246"/>
      <c r="J83" s="247"/>
      <c r="K83" s="247"/>
      <c r="L83" s="246"/>
      <c r="M83" s="247"/>
      <c r="N83" s="246"/>
      <c r="O83" s="246"/>
      <c r="P83" s="247"/>
      <c r="Q83" s="246"/>
      <c r="R83" s="247"/>
      <c r="S83" s="247"/>
      <c r="T83" s="249"/>
      <c r="U83" s="250"/>
    </row>
    <row r="84" spans="1:21" s="18" customFormat="1" ht="15.75" customHeight="1" x14ac:dyDescent="0.2">
      <c r="A84" s="593"/>
      <c r="B84" s="244"/>
      <c r="C84" s="252"/>
      <c r="D84" s="246"/>
      <c r="E84" s="247"/>
      <c r="F84" s="246"/>
      <c r="G84" s="246"/>
      <c r="H84" s="247"/>
      <c r="I84" s="246"/>
      <c r="J84" s="247"/>
      <c r="K84" s="247"/>
      <c r="L84" s="246"/>
      <c r="M84" s="247"/>
      <c r="N84" s="246"/>
      <c r="O84" s="246"/>
      <c r="P84" s="247"/>
      <c r="Q84" s="246"/>
      <c r="R84" s="247"/>
      <c r="S84" s="247"/>
      <c r="T84" s="249"/>
      <c r="U84" s="250"/>
    </row>
    <row r="85" spans="1:21" s="18" customFormat="1" ht="15.75" customHeight="1" x14ac:dyDescent="0.2">
      <c r="A85" s="593"/>
      <c r="B85" s="244"/>
      <c r="C85" s="252"/>
      <c r="D85" s="246"/>
      <c r="E85" s="247"/>
      <c r="F85" s="246"/>
      <c r="G85" s="246"/>
      <c r="H85" s="247"/>
      <c r="I85" s="246"/>
      <c r="J85" s="247"/>
      <c r="K85" s="247"/>
      <c r="L85" s="246"/>
      <c r="M85" s="247"/>
      <c r="N85" s="246"/>
      <c r="O85" s="246"/>
      <c r="P85" s="247"/>
      <c r="Q85" s="246"/>
      <c r="R85" s="247"/>
      <c r="S85" s="247"/>
      <c r="T85" s="249"/>
      <c r="U85" s="250"/>
    </row>
    <row r="86" spans="1:21" s="18" customFormat="1" ht="15.75" customHeight="1" x14ac:dyDescent="0.2">
      <c r="A86" s="593"/>
      <c r="B86" s="244"/>
      <c r="C86" s="252"/>
      <c r="D86" s="246"/>
      <c r="E86" s="247"/>
      <c r="F86" s="246"/>
      <c r="G86" s="246"/>
      <c r="H86" s="247"/>
      <c r="I86" s="246"/>
      <c r="J86" s="247"/>
      <c r="K86" s="247"/>
      <c r="L86" s="246"/>
      <c r="M86" s="247"/>
      <c r="N86" s="246"/>
      <c r="O86" s="246"/>
      <c r="P86" s="247"/>
      <c r="Q86" s="246"/>
      <c r="R86" s="247"/>
      <c r="S86" s="247"/>
      <c r="T86" s="249"/>
      <c r="U86" s="250"/>
    </row>
    <row r="87" spans="1:21" s="18" customFormat="1" ht="15.75" customHeight="1" x14ac:dyDescent="0.2">
      <c r="A87" s="595"/>
      <c r="B87" s="244"/>
      <c r="C87" s="260"/>
      <c r="D87" s="246"/>
      <c r="E87" s="247"/>
      <c r="F87" s="246"/>
      <c r="G87" s="246"/>
      <c r="H87" s="247"/>
      <c r="I87" s="246"/>
      <c r="J87" s="247"/>
      <c r="K87" s="247"/>
      <c r="L87" s="246"/>
      <c r="M87" s="247"/>
      <c r="N87" s="246"/>
      <c r="O87" s="246"/>
      <c r="P87" s="247"/>
      <c r="Q87" s="246"/>
      <c r="R87" s="247"/>
      <c r="S87" s="247"/>
      <c r="T87" s="249"/>
      <c r="U87" s="250"/>
    </row>
    <row r="88" spans="1:21" s="18" customFormat="1" ht="15.75" customHeight="1" x14ac:dyDescent="0.2">
      <c r="A88" s="595"/>
      <c r="B88" s="244"/>
      <c r="C88" s="260"/>
      <c r="D88" s="246"/>
      <c r="E88" s="247"/>
      <c r="F88" s="246"/>
      <c r="G88" s="246"/>
      <c r="H88" s="247"/>
      <c r="I88" s="246"/>
      <c r="J88" s="247"/>
      <c r="K88" s="247"/>
      <c r="L88" s="246"/>
      <c r="M88" s="247"/>
      <c r="N88" s="246"/>
      <c r="O88" s="246"/>
      <c r="P88" s="247"/>
      <c r="Q88" s="246"/>
      <c r="R88" s="247"/>
      <c r="S88" s="247"/>
      <c r="T88" s="249"/>
      <c r="U88" s="250"/>
    </row>
    <row r="89" spans="1:21" s="18" customFormat="1" ht="15.75" customHeight="1" x14ac:dyDescent="0.2">
      <c r="A89" s="595"/>
      <c r="B89" s="244"/>
      <c r="C89" s="260"/>
      <c r="D89" s="246"/>
      <c r="E89" s="247"/>
      <c r="F89" s="246"/>
      <c r="G89" s="246"/>
      <c r="H89" s="247"/>
      <c r="I89" s="246"/>
      <c r="J89" s="247"/>
      <c r="K89" s="247"/>
      <c r="L89" s="246"/>
      <c r="M89" s="247"/>
      <c r="N89" s="246"/>
      <c r="O89" s="246"/>
      <c r="P89" s="247"/>
      <c r="Q89" s="246"/>
      <c r="R89" s="247"/>
      <c r="S89" s="247"/>
      <c r="T89" s="249"/>
      <c r="U89" s="250"/>
    </row>
    <row r="90" spans="1:21" s="18" customFormat="1" ht="15.75" customHeight="1" x14ac:dyDescent="0.2">
      <c r="A90" s="595"/>
      <c r="B90" s="244"/>
      <c r="C90" s="261"/>
      <c r="D90" s="246"/>
      <c r="E90" s="247"/>
      <c r="F90" s="246"/>
      <c r="G90" s="246"/>
      <c r="H90" s="247"/>
      <c r="I90" s="246"/>
      <c r="J90" s="247"/>
      <c r="K90" s="247"/>
      <c r="L90" s="246"/>
      <c r="M90" s="247"/>
      <c r="N90" s="246"/>
      <c r="O90" s="246"/>
      <c r="P90" s="247"/>
      <c r="Q90" s="246"/>
      <c r="R90" s="247"/>
      <c r="S90" s="247"/>
      <c r="T90" s="249"/>
      <c r="U90" s="250"/>
    </row>
    <row r="91" spans="1:21" s="18" customFormat="1" ht="15.75" customHeight="1" x14ac:dyDescent="0.2">
      <c r="A91" s="595"/>
      <c r="B91" s="244"/>
      <c r="C91" s="261"/>
      <c r="D91" s="246"/>
      <c r="E91" s="247"/>
      <c r="F91" s="246"/>
      <c r="G91" s="246"/>
      <c r="H91" s="247"/>
      <c r="I91" s="246"/>
      <c r="J91" s="247"/>
      <c r="K91" s="247"/>
      <c r="L91" s="246"/>
      <c r="M91" s="247"/>
      <c r="N91" s="246"/>
      <c r="O91" s="246"/>
      <c r="P91" s="247"/>
      <c r="Q91" s="246"/>
      <c r="R91" s="247"/>
      <c r="S91" s="247"/>
      <c r="T91" s="249"/>
      <c r="U91" s="250"/>
    </row>
    <row r="92" spans="1:21" s="18" customFormat="1" ht="15.75" customHeight="1" x14ac:dyDescent="0.2">
      <c r="A92" s="595"/>
      <c r="B92" s="244"/>
      <c r="C92" s="261"/>
      <c r="D92" s="246"/>
      <c r="E92" s="247"/>
      <c r="F92" s="246"/>
      <c r="G92" s="246"/>
      <c r="H92" s="247"/>
      <c r="I92" s="246"/>
      <c r="J92" s="247"/>
      <c r="K92" s="247"/>
      <c r="L92" s="246"/>
      <c r="M92" s="247"/>
      <c r="N92" s="246"/>
      <c r="O92" s="246"/>
      <c r="P92" s="247"/>
      <c r="Q92" s="246"/>
      <c r="R92" s="247"/>
      <c r="S92" s="247"/>
      <c r="T92" s="249"/>
      <c r="U92" s="250"/>
    </row>
    <row r="93" spans="1:21" s="18" customFormat="1" ht="15.75" customHeight="1" x14ac:dyDescent="0.2">
      <c r="A93" s="595"/>
      <c r="B93" s="244"/>
      <c r="C93" s="261"/>
      <c r="D93" s="246"/>
      <c r="E93" s="247"/>
      <c r="F93" s="246"/>
      <c r="G93" s="246"/>
      <c r="H93" s="247"/>
      <c r="I93" s="246"/>
      <c r="J93" s="247"/>
      <c r="K93" s="247"/>
      <c r="L93" s="246"/>
      <c r="M93" s="247"/>
      <c r="N93" s="246"/>
      <c r="O93" s="246"/>
      <c r="P93" s="247"/>
      <c r="Q93" s="246"/>
      <c r="R93" s="247"/>
      <c r="S93" s="247"/>
      <c r="T93" s="249"/>
      <c r="U93" s="250"/>
    </row>
    <row r="94" spans="1:21" s="18" customFormat="1" ht="15.75" customHeight="1" x14ac:dyDescent="0.2">
      <c r="A94" s="595"/>
      <c r="B94" s="244"/>
      <c r="C94" s="261"/>
      <c r="D94" s="246"/>
      <c r="E94" s="247"/>
      <c r="F94" s="246"/>
      <c r="G94" s="246"/>
      <c r="H94" s="247"/>
      <c r="I94" s="246"/>
      <c r="J94" s="247"/>
      <c r="K94" s="247"/>
      <c r="L94" s="246"/>
      <c r="M94" s="247"/>
      <c r="N94" s="246"/>
      <c r="O94" s="246"/>
      <c r="P94" s="247"/>
      <c r="Q94" s="246"/>
      <c r="R94" s="247"/>
      <c r="S94" s="247"/>
      <c r="T94" s="249"/>
      <c r="U94" s="250"/>
    </row>
    <row r="95" spans="1:21" s="18" customFormat="1" ht="15.75" customHeight="1" x14ac:dyDescent="0.2">
      <c r="A95" s="595"/>
      <c r="B95" s="244"/>
      <c r="C95" s="261"/>
      <c r="D95" s="246"/>
      <c r="E95" s="247"/>
      <c r="F95" s="246"/>
      <c r="G95" s="246"/>
      <c r="H95" s="247"/>
      <c r="I95" s="246"/>
      <c r="J95" s="247"/>
      <c r="K95" s="247"/>
      <c r="L95" s="246"/>
      <c r="M95" s="247"/>
      <c r="N95" s="246"/>
      <c r="O95" s="246"/>
      <c r="P95" s="247"/>
      <c r="Q95" s="246"/>
      <c r="R95" s="247"/>
      <c r="S95" s="247"/>
      <c r="T95" s="249"/>
      <c r="U95" s="250"/>
    </row>
    <row r="96" spans="1:21" s="18" customFormat="1" x14ac:dyDescent="0.2">
      <c r="A96" s="595"/>
      <c r="B96" s="244"/>
      <c r="C96" s="262"/>
      <c r="D96" s="246"/>
      <c r="E96" s="247"/>
      <c r="F96" s="246"/>
      <c r="G96" s="246"/>
      <c r="H96" s="247"/>
      <c r="I96" s="263"/>
      <c r="J96" s="264"/>
      <c r="K96" s="264"/>
      <c r="L96" s="246"/>
      <c r="M96" s="247"/>
      <c r="N96" s="246"/>
      <c r="O96" s="246"/>
      <c r="P96" s="247"/>
      <c r="Q96" s="246"/>
      <c r="R96" s="247"/>
      <c r="S96" s="247"/>
      <c r="T96" s="265"/>
      <c r="U96" s="250"/>
    </row>
    <row r="97" spans="1:21" s="18" customFormat="1" x14ac:dyDescent="0.2">
      <c r="A97" s="595"/>
      <c r="B97" s="244"/>
      <c r="C97" s="262"/>
      <c r="D97" s="246"/>
      <c r="E97" s="247"/>
      <c r="F97" s="246"/>
      <c r="G97" s="246"/>
      <c r="H97" s="247"/>
      <c r="I97" s="246"/>
      <c r="J97" s="247"/>
      <c r="K97" s="247"/>
      <c r="L97" s="263"/>
      <c r="M97" s="264"/>
      <c r="N97" s="246"/>
      <c r="O97" s="246"/>
      <c r="P97" s="247"/>
      <c r="Q97" s="246"/>
      <c r="R97" s="247"/>
      <c r="S97" s="247"/>
      <c r="T97" s="265"/>
      <c r="U97" s="250"/>
    </row>
    <row r="98" spans="1:21" s="18" customFormat="1" ht="15.75" customHeight="1" x14ac:dyDescent="0.2">
      <c r="A98" s="593"/>
      <c r="B98" s="244"/>
      <c r="C98" s="245"/>
      <c r="D98" s="246"/>
      <c r="E98" s="247"/>
      <c r="F98" s="246"/>
      <c r="G98" s="246"/>
      <c r="H98" s="247"/>
      <c r="I98" s="246"/>
      <c r="J98" s="247"/>
      <c r="K98" s="247"/>
      <c r="L98" s="246"/>
      <c r="M98" s="247"/>
      <c r="N98" s="246"/>
      <c r="O98" s="246"/>
      <c r="P98" s="247"/>
      <c r="Q98" s="246"/>
      <c r="R98" s="247"/>
      <c r="S98" s="247"/>
      <c r="T98" s="249"/>
      <c r="U98" s="250"/>
    </row>
    <row r="99" spans="1:21" s="18" customFormat="1" ht="15.75" customHeight="1" x14ac:dyDescent="0.2">
      <c r="A99" s="593"/>
      <c r="B99" s="244"/>
      <c r="C99" s="245"/>
      <c r="D99" s="246"/>
      <c r="E99" s="247"/>
      <c r="F99" s="246"/>
      <c r="G99" s="246"/>
      <c r="H99" s="247"/>
      <c r="I99" s="246"/>
      <c r="J99" s="247"/>
      <c r="K99" s="247"/>
      <c r="L99" s="246"/>
      <c r="M99" s="247"/>
      <c r="N99" s="246"/>
      <c r="O99" s="246"/>
      <c r="P99" s="247"/>
      <c r="Q99" s="246"/>
      <c r="R99" s="247"/>
      <c r="S99" s="247"/>
      <c r="T99" s="249"/>
      <c r="U99" s="250"/>
    </row>
    <row r="100" spans="1:21" s="18" customFormat="1" ht="15.75" customHeight="1" x14ac:dyDescent="0.2">
      <c r="A100" s="593"/>
      <c r="B100" s="244"/>
      <c r="C100" s="245"/>
      <c r="D100" s="246"/>
      <c r="E100" s="247"/>
      <c r="F100" s="246"/>
      <c r="G100" s="246"/>
      <c r="H100" s="247"/>
      <c r="I100" s="246"/>
      <c r="J100" s="247"/>
      <c r="K100" s="247"/>
      <c r="L100" s="246"/>
      <c r="M100" s="247"/>
      <c r="N100" s="246"/>
      <c r="O100" s="246"/>
      <c r="P100" s="247"/>
      <c r="Q100" s="246"/>
      <c r="R100" s="247"/>
      <c r="S100" s="247"/>
      <c r="T100" s="249"/>
      <c r="U100" s="250"/>
    </row>
    <row r="101" spans="1:21" s="18" customFormat="1" ht="15.75" customHeight="1" x14ac:dyDescent="0.2">
      <c r="A101" s="593"/>
      <c r="B101" s="244"/>
      <c r="C101" s="245"/>
      <c r="D101" s="246"/>
      <c r="E101" s="247"/>
      <c r="F101" s="246"/>
      <c r="G101" s="246"/>
      <c r="H101" s="247"/>
      <c r="I101" s="246"/>
      <c r="J101" s="247"/>
      <c r="K101" s="247"/>
      <c r="L101" s="246"/>
      <c r="M101" s="247"/>
      <c r="N101" s="246"/>
      <c r="O101" s="246"/>
      <c r="P101" s="247"/>
      <c r="Q101" s="246"/>
      <c r="R101" s="247"/>
      <c r="S101" s="247"/>
      <c r="T101" s="249"/>
      <c r="U101" s="250"/>
    </row>
    <row r="102" spans="1:21" s="18" customFormat="1" ht="15.75" customHeight="1" x14ac:dyDescent="0.2">
      <c r="A102" s="252"/>
      <c r="B102" s="244"/>
      <c r="C102" s="245"/>
      <c r="D102" s="246"/>
      <c r="E102" s="247"/>
      <c r="F102" s="246"/>
      <c r="G102" s="246"/>
      <c r="H102" s="247"/>
      <c r="I102" s="246"/>
      <c r="J102" s="247"/>
      <c r="K102" s="247"/>
      <c r="L102" s="246"/>
      <c r="M102" s="247"/>
      <c r="N102" s="246"/>
      <c r="O102" s="246"/>
      <c r="P102" s="247"/>
      <c r="Q102" s="246"/>
      <c r="R102" s="247"/>
      <c r="S102" s="247"/>
      <c r="T102" s="249"/>
      <c r="U102" s="250"/>
    </row>
    <row r="103" spans="1:21" s="18" customFormat="1" ht="15.75" customHeight="1" x14ac:dyDescent="0.2">
      <c r="A103" s="252"/>
      <c r="B103" s="244"/>
      <c r="C103" s="245"/>
      <c r="D103" s="246"/>
      <c r="E103" s="247"/>
      <c r="F103" s="246"/>
      <c r="G103" s="246"/>
      <c r="H103" s="247"/>
      <c r="I103" s="246"/>
      <c r="J103" s="247"/>
      <c r="K103" s="247"/>
      <c r="L103" s="246"/>
      <c r="M103" s="247"/>
      <c r="N103" s="246"/>
      <c r="O103" s="246"/>
      <c r="P103" s="247"/>
      <c r="Q103" s="246"/>
      <c r="R103" s="247"/>
      <c r="S103" s="247"/>
      <c r="T103" s="249"/>
      <c r="U103" s="250"/>
    </row>
    <row r="104" spans="1:21" s="258" customFormat="1" ht="15.75" customHeight="1" x14ac:dyDescent="0.25">
      <c r="A104" s="253"/>
      <c r="B104" s="254"/>
      <c r="C104" s="255"/>
      <c r="D104" s="256"/>
      <c r="E104" s="257"/>
      <c r="F104" s="256"/>
      <c r="G104" s="256"/>
      <c r="H104" s="257"/>
      <c r="I104" s="256"/>
      <c r="J104" s="256"/>
      <c r="K104" s="257"/>
      <c r="L104" s="256"/>
      <c r="M104" s="257"/>
      <c r="N104" s="256"/>
      <c r="O104" s="256"/>
      <c r="P104" s="257"/>
      <c r="Q104" s="256"/>
      <c r="R104" s="256"/>
      <c r="S104" s="257"/>
      <c r="T104" s="256"/>
      <c r="U104" s="256"/>
    </row>
    <row r="105" spans="1:21" s="268" customFormat="1" ht="21.95" customHeight="1" x14ac:dyDescent="0.3">
      <c r="A105" s="596"/>
      <c r="B105" s="266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</row>
    <row r="106" spans="1:21" s="18" customFormat="1" ht="15.75" customHeight="1" x14ac:dyDescent="0.25">
      <c r="A106" s="597"/>
      <c r="B106" s="270"/>
      <c r="C106" s="269"/>
      <c r="D106" s="825"/>
      <c r="E106" s="825"/>
      <c r="F106" s="825"/>
      <c r="G106" s="825"/>
      <c r="H106" s="825"/>
      <c r="I106" s="825"/>
      <c r="J106" s="825"/>
      <c r="K106" s="825"/>
      <c r="L106" s="825"/>
      <c r="M106" s="825"/>
      <c r="N106" s="825"/>
      <c r="O106" s="825"/>
      <c r="P106" s="825"/>
      <c r="Q106" s="825"/>
      <c r="R106" s="825"/>
      <c r="S106" s="825"/>
      <c r="T106" s="271"/>
      <c r="U106" s="271"/>
    </row>
    <row r="107" spans="1:21" s="18" customFormat="1" ht="15.75" customHeight="1" x14ac:dyDescent="0.2">
      <c r="A107" s="252"/>
      <c r="B107" s="244"/>
      <c r="C107" s="252"/>
      <c r="D107" s="246"/>
      <c r="E107" s="247"/>
      <c r="F107" s="246"/>
      <c r="G107" s="246"/>
      <c r="H107" s="247"/>
      <c r="I107" s="246"/>
      <c r="J107" s="272"/>
      <c r="K107" s="247"/>
      <c r="L107" s="246"/>
      <c r="M107" s="247"/>
      <c r="N107" s="246"/>
      <c r="O107" s="246"/>
      <c r="P107" s="247"/>
      <c r="Q107" s="246"/>
      <c r="R107" s="272"/>
      <c r="S107" s="247"/>
      <c r="T107" s="249"/>
      <c r="U107" s="250"/>
    </row>
    <row r="108" spans="1:21" s="18" customFormat="1" ht="15.75" customHeight="1" x14ac:dyDescent="0.2">
      <c r="A108" s="593"/>
      <c r="B108" s="244"/>
      <c r="C108" s="252"/>
      <c r="D108" s="246"/>
      <c r="E108" s="247"/>
      <c r="F108" s="246"/>
      <c r="G108" s="246"/>
      <c r="H108" s="247"/>
      <c r="I108" s="246"/>
      <c r="J108" s="272"/>
      <c r="K108" s="247"/>
      <c r="L108" s="246"/>
      <c r="M108" s="247"/>
      <c r="N108" s="246"/>
      <c r="O108" s="246"/>
      <c r="P108" s="247"/>
      <c r="Q108" s="246"/>
      <c r="R108" s="272"/>
      <c r="S108" s="247"/>
      <c r="T108" s="249"/>
      <c r="U108" s="250"/>
    </row>
    <row r="109" spans="1:21" s="18" customFormat="1" ht="15.75" customHeight="1" x14ac:dyDescent="0.2">
      <c r="A109" s="593"/>
      <c r="B109" s="244"/>
      <c r="C109" s="245"/>
      <c r="D109" s="246"/>
      <c r="E109" s="247"/>
      <c r="F109" s="246"/>
      <c r="G109" s="246"/>
      <c r="H109" s="247"/>
      <c r="I109" s="246"/>
      <c r="J109" s="272"/>
      <c r="K109" s="247"/>
      <c r="L109" s="246"/>
      <c r="M109" s="247"/>
      <c r="N109" s="246"/>
      <c r="O109" s="246"/>
      <c r="P109" s="247"/>
      <c r="Q109" s="246"/>
      <c r="R109" s="272"/>
      <c r="S109" s="247"/>
      <c r="T109" s="249"/>
      <c r="U109" s="250"/>
    </row>
    <row r="110" spans="1:21" s="18" customFormat="1" ht="15.75" customHeight="1" x14ac:dyDescent="0.2">
      <c r="A110" s="593"/>
      <c r="B110" s="244"/>
      <c r="C110" s="245"/>
      <c r="D110" s="246"/>
      <c r="E110" s="247"/>
      <c r="F110" s="246"/>
      <c r="G110" s="246"/>
      <c r="H110" s="247"/>
      <c r="I110" s="246"/>
      <c r="J110" s="272"/>
      <c r="K110" s="247"/>
      <c r="L110" s="246"/>
      <c r="M110" s="247"/>
      <c r="N110" s="246"/>
      <c r="O110" s="246"/>
      <c r="P110" s="247"/>
      <c r="Q110" s="246"/>
      <c r="R110" s="272"/>
      <c r="S110" s="247"/>
      <c r="T110" s="249"/>
      <c r="U110" s="250"/>
    </row>
    <row r="111" spans="1:21" s="18" customFormat="1" ht="15.75" customHeight="1" x14ac:dyDescent="0.2">
      <c r="A111" s="593"/>
      <c r="B111" s="244"/>
      <c r="C111" s="245"/>
      <c r="D111" s="246"/>
      <c r="E111" s="247"/>
      <c r="F111" s="246"/>
      <c r="G111" s="246"/>
      <c r="H111" s="247"/>
      <c r="I111" s="246"/>
      <c r="J111" s="272"/>
      <c r="K111" s="247"/>
      <c r="L111" s="246"/>
      <c r="M111" s="247"/>
      <c r="N111" s="246"/>
      <c r="O111" s="246"/>
      <c r="P111" s="247"/>
      <c r="Q111" s="246"/>
      <c r="R111" s="272"/>
      <c r="S111" s="247"/>
      <c r="T111" s="249"/>
      <c r="U111" s="250"/>
    </row>
    <row r="112" spans="1:21" s="18" customFormat="1" ht="15.75" customHeight="1" x14ac:dyDescent="0.2">
      <c r="A112" s="593"/>
      <c r="B112" s="244"/>
      <c r="C112" s="245"/>
      <c r="D112" s="246"/>
      <c r="E112" s="247"/>
      <c r="F112" s="246"/>
      <c r="G112" s="246"/>
      <c r="H112" s="247"/>
      <c r="I112" s="246"/>
      <c r="J112" s="272"/>
      <c r="K112" s="247"/>
      <c r="L112" s="246"/>
      <c r="M112" s="247"/>
      <c r="N112" s="246"/>
      <c r="O112" s="246"/>
      <c r="P112" s="247"/>
      <c r="Q112" s="246"/>
      <c r="R112" s="272"/>
      <c r="S112" s="247"/>
      <c r="T112" s="249"/>
      <c r="U112" s="250"/>
    </row>
    <row r="113" spans="1:21" s="18" customFormat="1" ht="15.75" customHeight="1" x14ac:dyDescent="0.2">
      <c r="A113" s="595"/>
      <c r="B113" s="244"/>
      <c r="C113" s="261"/>
      <c r="D113" s="246"/>
      <c r="E113" s="247"/>
      <c r="F113" s="246"/>
      <c r="G113" s="246"/>
      <c r="H113" s="247"/>
      <c r="I113" s="246"/>
      <c r="J113" s="272"/>
      <c r="K113" s="247"/>
      <c r="L113" s="246"/>
      <c r="M113" s="247"/>
      <c r="N113" s="246"/>
      <c r="O113" s="246"/>
      <c r="P113" s="247"/>
      <c r="Q113" s="246"/>
      <c r="R113" s="272"/>
      <c r="S113" s="247"/>
      <c r="T113" s="249"/>
      <c r="U113" s="250"/>
    </row>
    <row r="114" spans="1:21" s="18" customFormat="1" ht="15.75" customHeight="1" x14ac:dyDescent="0.2">
      <c r="A114" s="593"/>
      <c r="B114" s="244"/>
      <c r="C114" s="245"/>
      <c r="D114" s="246"/>
      <c r="E114" s="247"/>
      <c r="F114" s="246"/>
      <c r="G114" s="246"/>
      <c r="H114" s="247"/>
      <c r="I114" s="246"/>
      <c r="J114" s="272"/>
      <c r="K114" s="247"/>
      <c r="L114" s="246"/>
      <c r="M114" s="247"/>
      <c r="N114" s="246"/>
      <c r="O114" s="246"/>
      <c r="P114" s="247"/>
      <c r="Q114" s="246"/>
      <c r="R114" s="272"/>
      <c r="S114" s="247"/>
      <c r="T114" s="249"/>
      <c r="U114" s="250"/>
    </row>
    <row r="115" spans="1:21" s="18" customFormat="1" ht="15.75" customHeight="1" x14ac:dyDescent="0.2">
      <c r="A115" s="593"/>
      <c r="B115" s="244"/>
      <c r="C115" s="245"/>
      <c r="D115" s="246"/>
      <c r="E115" s="247"/>
      <c r="F115" s="246"/>
      <c r="G115" s="246"/>
      <c r="H115" s="247"/>
      <c r="I115" s="246"/>
      <c r="J115" s="272"/>
      <c r="K115" s="247"/>
      <c r="L115" s="246"/>
      <c r="M115" s="247"/>
      <c r="N115" s="246"/>
      <c r="O115" s="246"/>
      <c r="P115" s="247"/>
      <c r="Q115" s="246"/>
      <c r="R115" s="272"/>
      <c r="S115" s="247"/>
      <c r="T115" s="249"/>
      <c r="U115" s="250"/>
    </row>
    <row r="116" spans="1:21" s="18" customFormat="1" ht="15.75" customHeight="1" x14ac:dyDescent="0.2">
      <c r="A116" s="593"/>
      <c r="B116" s="244"/>
      <c r="C116" s="273"/>
      <c r="D116" s="246"/>
      <c r="E116" s="247"/>
      <c r="F116" s="246"/>
      <c r="G116" s="246"/>
      <c r="H116" s="247"/>
      <c r="I116" s="246"/>
      <c r="J116" s="272"/>
      <c r="K116" s="247"/>
      <c r="L116" s="246"/>
      <c r="M116" s="247"/>
      <c r="N116" s="246"/>
      <c r="O116" s="246"/>
      <c r="P116" s="247"/>
      <c r="Q116" s="246"/>
      <c r="R116" s="272"/>
      <c r="S116" s="247"/>
      <c r="T116" s="249"/>
      <c r="U116" s="250"/>
    </row>
    <row r="117" spans="1:21" s="18" customFormat="1" ht="15.75" customHeight="1" x14ac:dyDescent="0.2">
      <c r="A117" s="595"/>
      <c r="B117" s="244"/>
      <c r="C117" s="260"/>
      <c r="D117" s="246"/>
      <c r="E117" s="247"/>
      <c r="F117" s="246"/>
      <c r="G117" s="246"/>
      <c r="H117" s="247"/>
      <c r="I117" s="246"/>
      <c r="J117" s="272"/>
      <c r="K117" s="247"/>
      <c r="L117" s="246"/>
      <c r="M117" s="247"/>
      <c r="N117" s="246"/>
      <c r="O117" s="246"/>
      <c r="P117" s="247"/>
      <c r="Q117" s="246"/>
      <c r="R117" s="272"/>
      <c r="S117" s="247"/>
      <c r="T117" s="249"/>
      <c r="U117" s="250"/>
    </row>
    <row r="118" spans="1:21" s="18" customFormat="1" ht="15.75" customHeight="1" x14ac:dyDescent="0.25">
      <c r="A118" s="274"/>
      <c r="B118" s="244"/>
      <c r="C118" s="269"/>
      <c r="D118" s="256"/>
      <c r="E118" s="257"/>
      <c r="F118" s="256"/>
      <c r="G118" s="256"/>
      <c r="H118" s="257"/>
      <c r="I118" s="256"/>
      <c r="J118" s="275"/>
      <c r="K118" s="257"/>
      <c r="L118" s="256"/>
      <c r="M118" s="256"/>
      <c r="N118" s="256"/>
      <c r="O118" s="256"/>
      <c r="P118" s="257"/>
      <c r="Q118" s="256"/>
      <c r="R118" s="275"/>
      <c r="S118" s="257"/>
      <c r="T118" s="256"/>
      <c r="U118" s="256"/>
    </row>
    <row r="119" spans="1:21" s="280" customFormat="1" ht="21.95" customHeight="1" x14ac:dyDescent="0.25">
      <c r="A119" s="276"/>
      <c r="B119" s="277"/>
      <c r="C119" s="278"/>
      <c r="D119" s="267"/>
      <c r="E119" s="267"/>
      <c r="F119" s="267"/>
      <c r="G119" s="267"/>
      <c r="H119" s="267"/>
      <c r="I119" s="267"/>
      <c r="J119" s="279"/>
      <c r="K119" s="267"/>
      <c r="L119" s="267"/>
      <c r="M119" s="267"/>
      <c r="N119" s="267"/>
      <c r="O119" s="267"/>
      <c r="P119" s="267"/>
      <c r="Q119" s="267"/>
      <c r="R119" s="279"/>
      <c r="S119" s="267"/>
      <c r="T119" s="267"/>
      <c r="U119" s="267"/>
    </row>
    <row r="120" spans="1:21" s="18" customFormat="1" ht="8.1" customHeight="1" x14ac:dyDescent="0.2">
      <c r="A120" s="831"/>
      <c r="B120" s="832"/>
      <c r="C120" s="832"/>
      <c r="D120" s="832"/>
      <c r="E120" s="832"/>
      <c r="F120" s="832"/>
      <c r="G120" s="832"/>
      <c r="H120" s="832"/>
      <c r="I120" s="832"/>
      <c r="J120" s="832"/>
      <c r="K120" s="832"/>
      <c r="L120" s="832"/>
      <c r="M120" s="832"/>
      <c r="N120" s="832"/>
      <c r="O120" s="832"/>
      <c r="P120" s="832"/>
      <c r="Q120" s="832"/>
      <c r="R120" s="832"/>
      <c r="S120" s="832"/>
      <c r="T120" s="832"/>
      <c r="U120" s="832"/>
    </row>
    <row r="121" spans="1:21" s="18" customFormat="1" ht="15.75" customHeight="1" x14ac:dyDescent="0.25">
      <c r="A121" s="597"/>
      <c r="B121" s="270"/>
      <c r="C121" s="281"/>
      <c r="D121" s="832"/>
      <c r="E121" s="832"/>
      <c r="F121" s="832"/>
      <c r="G121" s="832"/>
      <c r="H121" s="832"/>
      <c r="I121" s="832"/>
      <c r="J121" s="832"/>
      <c r="K121" s="832"/>
      <c r="L121" s="832"/>
      <c r="M121" s="832"/>
      <c r="N121" s="832"/>
      <c r="O121" s="832"/>
      <c r="P121" s="832"/>
      <c r="Q121" s="832"/>
      <c r="R121" s="832"/>
      <c r="S121" s="832"/>
      <c r="T121" s="271"/>
      <c r="U121" s="271"/>
    </row>
    <row r="122" spans="1:21" s="18" customFormat="1" ht="15.75" customHeight="1" x14ac:dyDescent="0.2">
      <c r="A122" s="593"/>
      <c r="B122" s="272"/>
      <c r="C122" s="251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834"/>
      <c r="U122" s="833"/>
    </row>
    <row r="123" spans="1:21" s="18" customFormat="1" ht="15.75" customHeight="1" x14ac:dyDescent="0.2">
      <c r="A123" s="593"/>
      <c r="B123" s="272"/>
      <c r="C123" s="251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834"/>
      <c r="U123" s="833"/>
    </row>
    <row r="124" spans="1:21" s="18" customFormat="1" ht="15.75" customHeight="1" x14ac:dyDescent="0.2">
      <c r="A124" s="593"/>
      <c r="B124" s="272"/>
      <c r="C124" s="251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82"/>
      <c r="U124" s="283"/>
    </row>
    <row r="125" spans="1:21" s="18" customFormat="1" ht="15.75" customHeight="1" x14ac:dyDescent="0.2">
      <c r="A125" s="593"/>
      <c r="B125" s="272"/>
      <c r="C125" s="251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82"/>
      <c r="U125" s="283"/>
    </row>
    <row r="126" spans="1:21" s="18" customFormat="1" ht="15.75" customHeight="1" x14ac:dyDescent="0.2">
      <c r="A126" s="593"/>
      <c r="B126" s="272"/>
      <c r="C126" s="251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82"/>
      <c r="U126" s="283"/>
    </row>
    <row r="127" spans="1:21" s="18" customFormat="1" ht="15.75" customHeight="1" x14ac:dyDescent="0.2">
      <c r="A127" s="593"/>
      <c r="B127" s="272"/>
      <c r="C127" s="251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82"/>
      <c r="U127" s="283"/>
    </row>
    <row r="128" spans="1:21" s="18" customFormat="1" ht="15.75" customHeight="1" x14ac:dyDescent="0.2">
      <c r="A128" s="593"/>
      <c r="B128" s="272"/>
      <c r="C128" s="251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82"/>
      <c r="U128" s="283"/>
    </row>
    <row r="129" spans="1:21" s="18" customFormat="1" ht="15.75" customHeight="1" x14ac:dyDescent="0.2">
      <c r="A129" s="593"/>
      <c r="B129" s="272"/>
      <c r="C129" s="251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82"/>
      <c r="U129" s="283"/>
    </row>
    <row r="130" spans="1:21" s="18" customFormat="1" ht="15.75" customHeight="1" x14ac:dyDescent="0.2">
      <c r="A130" s="593"/>
      <c r="B130" s="272"/>
      <c r="C130" s="251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82"/>
      <c r="U130" s="283"/>
    </row>
    <row r="131" spans="1:21" s="18" customFormat="1" ht="15.75" customHeight="1" x14ac:dyDescent="0.2">
      <c r="A131" s="598"/>
      <c r="B131" s="284"/>
      <c r="C131" s="43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82"/>
      <c r="U131" s="283"/>
    </row>
    <row r="132" spans="1:21" s="18" customFormat="1" ht="15.75" customHeight="1" x14ac:dyDescent="0.2">
      <c r="A132" s="593"/>
      <c r="B132" s="272"/>
      <c r="C132" s="251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82"/>
      <c r="U132" s="283"/>
    </row>
    <row r="133" spans="1:21" s="18" customFormat="1" ht="15.75" customHeight="1" x14ac:dyDescent="0.2">
      <c r="A133" s="593"/>
      <c r="B133" s="272"/>
      <c r="C133" s="251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82"/>
      <c r="U133" s="283"/>
    </row>
    <row r="134" spans="1:21" s="18" customFormat="1" ht="15.75" customHeight="1" x14ac:dyDescent="0.2">
      <c r="A134" s="593"/>
      <c r="B134" s="272"/>
      <c r="C134" s="251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82"/>
      <c r="U134" s="283"/>
    </row>
    <row r="135" spans="1:21" s="18" customFormat="1" ht="15.75" customHeight="1" x14ac:dyDescent="0.2">
      <c r="A135" s="593"/>
      <c r="B135" s="272"/>
      <c r="C135" s="251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82"/>
      <c r="U135" s="283"/>
    </row>
    <row r="136" spans="1:21" s="18" customFormat="1" ht="15.75" customHeight="1" x14ac:dyDescent="0.2">
      <c r="A136" s="593"/>
      <c r="B136" s="272"/>
      <c r="C136" s="251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82"/>
      <c r="U136" s="283"/>
    </row>
    <row r="137" spans="1:21" s="18" customFormat="1" ht="15.75" customHeight="1" x14ac:dyDescent="0.2">
      <c r="A137" s="593"/>
      <c r="B137" s="272"/>
      <c r="C137" s="251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82"/>
      <c r="U137" s="283"/>
    </row>
    <row r="138" spans="1:21" s="18" customFormat="1" ht="15.75" customHeight="1" x14ac:dyDescent="0.2">
      <c r="A138" s="593"/>
      <c r="B138" s="272"/>
      <c r="C138" s="251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82"/>
      <c r="U138" s="283"/>
    </row>
    <row r="139" spans="1:21" s="18" customFormat="1" ht="15.75" customHeight="1" x14ac:dyDescent="0.2">
      <c r="A139" s="593"/>
      <c r="B139" s="272"/>
      <c r="C139" s="251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82"/>
      <c r="U139" s="283"/>
    </row>
    <row r="140" spans="1:21" s="18" customFormat="1" ht="15.75" customHeight="1" x14ac:dyDescent="0.2">
      <c r="A140" s="593"/>
      <c r="B140" s="272"/>
      <c r="C140" s="251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82"/>
      <c r="U140" s="283"/>
    </row>
    <row r="141" spans="1:21" s="18" customFormat="1" ht="15.75" customHeight="1" x14ac:dyDescent="0.2">
      <c r="A141" s="598"/>
      <c r="B141" s="284"/>
      <c r="C141" s="285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82"/>
      <c r="U141" s="283"/>
    </row>
    <row r="142" spans="1:21" s="18" customFormat="1" ht="15.75" customHeight="1" x14ac:dyDescent="0.2">
      <c r="A142" s="598"/>
      <c r="B142" s="284"/>
      <c r="C142" s="28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82"/>
      <c r="U142" s="283"/>
    </row>
    <row r="143" spans="1:21" s="18" customFormat="1" ht="15.75" customHeight="1" x14ac:dyDescent="0.2">
      <c r="A143" s="598"/>
      <c r="B143" s="284"/>
      <c r="C143" s="287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82"/>
      <c r="U143" s="283"/>
    </row>
    <row r="144" spans="1:21" s="18" customFormat="1" ht="15.75" customHeight="1" x14ac:dyDescent="0.2">
      <c r="A144" s="598"/>
      <c r="B144" s="284"/>
      <c r="C144" s="287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82"/>
      <c r="U144" s="283"/>
    </row>
    <row r="145" spans="1:21" s="18" customFormat="1" ht="15.75" customHeight="1" x14ac:dyDescent="0.2">
      <c r="A145" s="598"/>
      <c r="B145" s="284"/>
      <c r="C145" s="28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82"/>
      <c r="U145" s="283"/>
    </row>
    <row r="146" spans="1:21" s="18" customFormat="1" ht="15.75" customHeight="1" x14ac:dyDescent="0.2">
      <c r="A146" s="598"/>
      <c r="B146" s="284"/>
      <c r="C146" s="287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82"/>
      <c r="U146" s="283"/>
    </row>
    <row r="147" spans="1:21" s="18" customFormat="1" ht="15.75" customHeight="1" x14ac:dyDescent="0.2">
      <c r="A147" s="598"/>
      <c r="B147" s="284"/>
      <c r="C147" s="287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82"/>
      <c r="U147" s="283"/>
    </row>
    <row r="148" spans="1:21" s="18" customFormat="1" ht="15.75" customHeight="1" x14ac:dyDescent="0.2">
      <c r="A148" s="598"/>
      <c r="B148" s="284"/>
      <c r="C148" s="288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82"/>
      <c r="U148" s="283"/>
    </row>
    <row r="149" spans="1:21" s="18" customFormat="1" ht="15.75" customHeight="1" x14ac:dyDescent="0.2">
      <c r="A149" s="598"/>
      <c r="B149" s="284"/>
      <c r="C149" s="288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82"/>
      <c r="U149" s="283"/>
    </row>
    <row r="150" spans="1:21" s="18" customFormat="1" ht="15.75" customHeight="1" x14ac:dyDescent="0.2">
      <c r="A150" s="598"/>
      <c r="B150" s="284"/>
      <c r="C150" s="288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82"/>
      <c r="U150" s="283"/>
    </row>
    <row r="151" spans="1:21" s="18" customFormat="1" ht="15.75" customHeight="1" x14ac:dyDescent="0.2">
      <c r="A151" s="598"/>
      <c r="B151" s="284"/>
      <c r="C151" s="28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82"/>
      <c r="U151" s="283"/>
    </row>
    <row r="152" spans="1:21" s="18" customFormat="1" ht="15.75" customHeight="1" x14ac:dyDescent="0.2">
      <c r="A152" s="598"/>
      <c r="B152" s="284"/>
      <c r="C152" s="288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82"/>
      <c r="U152" s="283"/>
    </row>
    <row r="153" spans="1:21" s="18" customFormat="1" ht="15.75" customHeight="1" x14ac:dyDescent="0.2">
      <c r="A153" s="598"/>
      <c r="B153" s="284"/>
      <c r="C153" s="288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82"/>
      <c r="U153" s="283"/>
    </row>
    <row r="154" spans="1:21" s="18" customFormat="1" ht="15.75" customHeight="1" x14ac:dyDescent="0.2">
      <c r="A154" s="598"/>
      <c r="B154" s="284"/>
      <c r="C154" s="288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82"/>
      <c r="U154" s="283"/>
    </row>
    <row r="155" spans="1:21" s="18" customFormat="1" ht="15.75" customHeight="1" x14ac:dyDescent="0.2">
      <c r="A155" s="599"/>
      <c r="B155" s="284"/>
      <c r="C155" s="28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82"/>
      <c r="U155" s="283"/>
    </row>
    <row r="156" spans="1:21" s="18" customFormat="1" ht="15.75" customHeight="1" x14ac:dyDescent="0.2">
      <c r="A156" s="599"/>
      <c r="B156" s="284"/>
      <c r="C156" s="289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82"/>
      <c r="U156" s="283"/>
    </row>
    <row r="157" spans="1:21" s="18" customFormat="1" ht="15.75" customHeight="1" x14ac:dyDescent="0.2">
      <c r="A157" s="599"/>
      <c r="B157" s="284"/>
      <c r="C157" s="287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82"/>
      <c r="U157" s="283"/>
    </row>
    <row r="158" spans="1:21" s="18" customFormat="1" ht="15.75" customHeight="1" x14ac:dyDescent="0.2">
      <c r="A158" s="600"/>
      <c r="B158" s="284"/>
      <c r="C158" s="287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82"/>
      <c r="U158" s="283"/>
    </row>
    <row r="159" spans="1:21" s="18" customFormat="1" ht="15.75" customHeight="1" x14ac:dyDescent="0.2">
      <c r="A159" s="599"/>
      <c r="B159" s="284"/>
      <c r="C159" s="287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82"/>
      <c r="U159" s="283"/>
    </row>
    <row r="160" spans="1:21" s="18" customFormat="1" ht="15.75" customHeight="1" x14ac:dyDescent="0.2">
      <c r="A160" s="599"/>
      <c r="B160" s="284"/>
      <c r="C160" s="287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82"/>
      <c r="U160" s="283"/>
    </row>
    <row r="161" spans="1:21" s="18" customFormat="1" ht="15.75" customHeight="1" x14ac:dyDescent="0.2">
      <c r="A161" s="599"/>
      <c r="B161" s="284"/>
      <c r="C161" s="287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82"/>
      <c r="U161" s="283"/>
    </row>
    <row r="162" spans="1:21" s="18" customFormat="1" ht="15.75" customHeight="1" x14ac:dyDescent="0.2">
      <c r="A162" s="599"/>
      <c r="B162" s="284"/>
      <c r="C162" s="287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82"/>
      <c r="U162" s="283"/>
    </row>
    <row r="163" spans="1:21" s="18" customFormat="1" ht="15.75" customHeight="1" x14ac:dyDescent="0.2">
      <c r="A163" s="598"/>
      <c r="B163" s="284"/>
      <c r="C163" s="28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82"/>
      <c r="U163" s="283"/>
    </row>
    <row r="164" spans="1:21" s="18" customFormat="1" ht="15.75" customHeight="1" x14ac:dyDescent="0.2">
      <c r="A164" s="598"/>
      <c r="B164" s="284"/>
      <c r="C164" s="28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82"/>
      <c r="U164" s="283"/>
    </row>
    <row r="165" spans="1:21" s="18" customFormat="1" ht="15.75" customHeight="1" x14ac:dyDescent="0.2">
      <c r="A165" s="598"/>
      <c r="B165" s="284"/>
      <c r="C165" s="28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82"/>
      <c r="U165" s="283"/>
    </row>
    <row r="166" spans="1:21" s="18" customFormat="1" ht="15.75" customHeight="1" x14ac:dyDescent="0.2">
      <c r="A166" s="598"/>
      <c r="B166" s="284"/>
      <c r="C166" s="28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82"/>
      <c r="U166" s="283"/>
    </row>
    <row r="167" spans="1:21" s="18" customFormat="1" ht="15.75" customHeight="1" x14ac:dyDescent="0.2">
      <c r="A167" s="598"/>
      <c r="B167" s="284"/>
      <c r="C167" s="28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82"/>
      <c r="U167" s="283"/>
    </row>
    <row r="168" spans="1:21" s="18" customFormat="1" ht="15.75" customHeight="1" x14ac:dyDescent="0.2">
      <c r="A168" s="598"/>
      <c r="B168" s="284"/>
      <c r="C168" s="28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82"/>
      <c r="U168" s="283"/>
    </row>
    <row r="169" spans="1:21" s="18" customFormat="1" ht="15.75" customHeight="1" x14ac:dyDescent="0.2">
      <c r="A169" s="598"/>
      <c r="B169" s="284"/>
      <c r="C169" s="28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82"/>
      <c r="U169" s="283"/>
    </row>
    <row r="170" spans="1:21" s="18" customFormat="1" ht="15.75" customHeight="1" x14ac:dyDescent="0.2">
      <c r="A170" s="598"/>
      <c r="B170" s="284"/>
      <c r="C170" s="28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82"/>
      <c r="U170" s="283"/>
    </row>
    <row r="171" spans="1:21" s="18" customFormat="1" ht="15.75" customHeight="1" x14ac:dyDescent="0.2">
      <c r="A171" s="598"/>
      <c r="B171" s="284"/>
      <c r="C171" s="28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82"/>
      <c r="U171" s="283"/>
    </row>
    <row r="172" spans="1:21" s="18" customFormat="1" ht="15.75" customHeight="1" x14ac:dyDescent="0.2">
      <c r="A172" s="598"/>
      <c r="B172" s="284"/>
      <c r="C172" s="28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82"/>
      <c r="U172" s="283"/>
    </row>
    <row r="173" spans="1:21" s="18" customFormat="1" ht="15.75" customHeight="1" x14ac:dyDescent="0.2">
      <c r="A173" s="598"/>
      <c r="B173" s="284"/>
      <c r="C173" s="28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82"/>
      <c r="U173" s="283"/>
    </row>
    <row r="174" spans="1:21" s="18" customFormat="1" ht="15.75" customHeight="1" x14ac:dyDescent="0.2">
      <c r="A174" s="598"/>
      <c r="B174" s="284"/>
      <c r="C174" s="28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82"/>
      <c r="U174" s="283"/>
    </row>
    <row r="175" spans="1:21" s="18" customFormat="1" ht="15.75" customHeight="1" x14ac:dyDescent="0.2">
      <c r="A175" s="598"/>
      <c r="B175" s="284"/>
      <c r="C175" s="28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82"/>
      <c r="U175" s="283"/>
    </row>
    <row r="176" spans="1:21" s="18" customFormat="1" ht="15.75" customHeight="1" x14ac:dyDescent="0.2">
      <c r="A176" s="598"/>
      <c r="B176" s="284"/>
      <c r="C176" s="28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82"/>
      <c r="U176" s="283"/>
    </row>
    <row r="177" spans="1:21" s="18" customFormat="1" ht="15.75" customHeight="1" x14ac:dyDescent="0.2">
      <c r="A177" s="598"/>
      <c r="B177" s="284"/>
      <c r="C177" s="28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82"/>
      <c r="U177" s="283"/>
    </row>
    <row r="178" spans="1:21" s="18" customFormat="1" ht="15.75" customHeight="1" x14ac:dyDescent="0.2">
      <c r="A178" s="598"/>
      <c r="B178" s="284"/>
      <c r="C178" s="28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82"/>
      <c r="U178" s="283"/>
    </row>
    <row r="179" spans="1:21" s="18" customFormat="1" ht="15.75" customHeight="1" x14ac:dyDescent="0.2">
      <c r="A179" s="598"/>
      <c r="B179" s="284"/>
      <c r="C179" s="28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82"/>
      <c r="U179" s="283"/>
    </row>
    <row r="180" spans="1:21" s="18" customFormat="1" ht="15.75" customHeight="1" x14ac:dyDescent="0.2">
      <c r="A180" s="598"/>
      <c r="B180" s="284"/>
      <c r="C180" s="28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82"/>
      <c r="U180" s="283"/>
    </row>
    <row r="181" spans="1:21" s="18" customFormat="1" ht="15.75" customHeight="1" x14ac:dyDescent="0.2">
      <c r="A181" s="598"/>
      <c r="B181" s="284"/>
      <c r="C181" s="28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82"/>
      <c r="U181" s="283"/>
    </row>
    <row r="182" spans="1:21" s="18" customFormat="1" ht="15.75" customHeight="1" x14ac:dyDescent="0.2">
      <c r="A182" s="598"/>
      <c r="B182" s="284"/>
      <c r="C182" s="28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82"/>
      <c r="U182" s="283"/>
    </row>
    <row r="183" spans="1:21" s="18" customFormat="1" ht="15.75" customHeight="1" x14ac:dyDescent="0.2">
      <c r="A183" s="598"/>
      <c r="B183" s="284"/>
      <c r="C183" s="28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82"/>
      <c r="U183" s="283"/>
    </row>
    <row r="184" spans="1:21" s="18" customFormat="1" ht="15.75" customHeight="1" x14ac:dyDescent="0.2">
      <c r="A184" s="598"/>
      <c r="B184" s="284"/>
      <c r="C184" s="28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90"/>
      <c r="U184" s="283"/>
    </row>
    <row r="185" spans="1:21" s="18" customFormat="1" ht="15.75" customHeight="1" x14ac:dyDescent="0.2">
      <c r="A185" s="598"/>
      <c r="B185" s="284"/>
      <c r="C185" s="28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90"/>
      <c r="U185" s="283"/>
    </row>
    <row r="186" spans="1:21" s="18" customFormat="1" ht="15.75" customHeight="1" x14ac:dyDescent="0.2">
      <c r="A186" s="598"/>
      <c r="B186" s="284"/>
      <c r="C186" s="28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90"/>
      <c r="U186" s="283"/>
    </row>
    <row r="187" spans="1:21" s="18" customFormat="1" ht="15.75" customHeight="1" x14ac:dyDescent="0.2">
      <c r="A187" s="598"/>
      <c r="B187" s="284"/>
      <c r="C187" s="28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90"/>
      <c r="U187" s="283"/>
    </row>
    <row r="188" spans="1:21" s="18" customFormat="1" ht="15.75" customHeight="1" x14ac:dyDescent="0.2">
      <c r="A188" s="598"/>
      <c r="B188" s="284"/>
      <c r="C188" s="28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90"/>
      <c r="U188" s="283"/>
    </row>
    <row r="189" spans="1:21" s="18" customFormat="1" x14ac:dyDescent="0.2">
      <c r="A189" s="598"/>
      <c r="B189" s="284"/>
      <c r="C189" s="285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90"/>
      <c r="U189" s="283"/>
    </row>
    <row r="190" spans="1:21" s="18" customFormat="1" ht="15.75" customHeight="1" x14ac:dyDescent="0.2">
      <c r="A190" s="598"/>
      <c r="B190" s="284"/>
      <c r="C190" s="28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90"/>
      <c r="U190" s="283"/>
    </row>
    <row r="191" spans="1:21" s="18" customFormat="1" ht="15.75" customHeight="1" x14ac:dyDescent="0.2">
      <c r="A191" s="598"/>
      <c r="B191" s="284"/>
      <c r="C191" s="289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90"/>
      <c r="U191" s="283"/>
    </row>
    <row r="192" spans="1:21" s="18" customFormat="1" x14ac:dyDescent="0.2">
      <c r="A192" s="824"/>
      <c r="B192" s="824"/>
      <c r="C192" s="824"/>
      <c r="D192" s="824"/>
      <c r="E192" s="824"/>
      <c r="F192" s="824"/>
      <c r="G192" s="824"/>
      <c r="H192" s="824"/>
      <c r="I192" s="824"/>
      <c r="J192" s="824"/>
      <c r="K192" s="824"/>
      <c r="L192" s="824"/>
      <c r="M192" s="824"/>
      <c r="N192" s="824"/>
      <c r="O192" s="824"/>
      <c r="P192" s="824"/>
      <c r="Q192" s="824"/>
      <c r="R192" s="824"/>
      <c r="S192" s="824"/>
      <c r="T192" s="824"/>
      <c r="U192" s="824"/>
    </row>
    <row r="193" spans="1:21" s="18" customFormat="1" ht="15.95" customHeight="1" x14ac:dyDescent="0.2">
      <c r="A193" s="595"/>
      <c r="B193" s="291"/>
      <c r="C193" s="292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4"/>
      <c r="U193" s="294"/>
    </row>
    <row r="194" spans="1:21" s="18" customFormat="1" ht="15.75" customHeight="1" x14ac:dyDescent="0.2">
      <c r="A194" s="595"/>
      <c r="B194" s="272"/>
      <c r="C194" s="292"/>
      <c r="D194" s="246"/>
      <c r="E194" s="247"/>
      <c r="F194" s="247"/>
      <c r="G194" s="246"/>
      <c r="H194" s="247"/>
      <c r="I194" s="246"/>
      <c r="J194" s="247"/>
      <c r="K194" s="247"/>
      <c r="L194" s="246"/>
      <c r="M194" s="247"/>
      <c r="N194" s="247"/>
      <c r="O194" s="246"/>
      <c r="P194" s="247"/>
      <c r="Q194" s="246"/>
      <c r="R194" s="247"/>
      <c r="S194" s="247"/>
      <c r="T194" s="294"/>
      <c r="U194" s="294"/>
    </row>
    <row r="195" spans="1:21" s="18" customFormat="1" ht="15.75" customHeight="1" x14ac:dyDescent="0.2">
      <c r="A195" s="595"/>
      <c r="B195" s="272"/>
      <c r="C195" s="292"/>
      <c r="D195" s="246"/>
      <c r="E195" s="247"/>
      <c r="F195" s="247"/>
      <c r="G195" s="246"/>
      <c r="H195" s="247"/>
      <c r="I195" s="246"/>
      <c r="J195" s="247"/>
      <c r="K195" s="247"/>
      <c r="L195" s="246"/>
      <c r="M195" s="247"/>
      <c r="N195" s="247"/>
      <c r="O195" s="246"/>
      <c r="P195" s="247"/>
      <c r="Q195" s="246"/>
      <c r="R195" s="247"/>
      <c r="S195" s="247"/>
      <c r="T195" s="294"/>
      <c r="U195" s="294"/>
    </row>
    <row r="196" spans="1:21" s="18" customFormat="1" ht="8.1" customHeight="1" x14ac:dyDescent="0.2">
      <c r="A196" s="824"/>
      <c r="B196" s="824"/>
      <c r="C196" s="824"/>
      <c r="D196" s="824"/>
      <c r="E196" s="824"/>
      <c r="F196" s="824"/>
      <c r="G196" s="824"/>
      <c r="H196" s="824"/>
      <c r="I196" s="824"/>
      <c r="J196" s="824"/>
      <c r="K196" s="824"/>
      <c r="L196" s="824"/>
      <c r="M196" s="824"/>
      <c r="N196" s="824"/>
      <c r="O196" s="824"/>
      <c r="P196" s="824"/>
      <c r="Q196" s="824"/>
      <c r="R196" s="824"/>
      <c r="S196" s="824"/>
      <c r="T196" s="824"/>
      <c r="U196" s="824"/>
    </row>
    <row r="197" spans="1:21" s="18" customFormat="1" ht="15.75" customHeight="1" x14ac:dyDescent="0.2">
      <c r="A197" s="823"/>
      <c r="B197" s="823"/>
      <c r="C197" s="823"/>
      <c r="D197" s="823"/>
      <c r="E197" s="823"/>
      <c r="F197" s="823"/>
      <c r="G197" s="823"/>
      <c r="H197" s="823"/>
      <c r="I197" s="823"/>
      <c r="J197" s="823"/>
      <c r="K197" s="823"/>
      <c r="L197" s="823"/>
      <c r="M197" s="823"/>
      <c r="N197" s="823"/>
      <c r="O197" s="823"/>
      <c r="P197" s="823"/>
      <c r="Q197" s="823"/>
      <c r="R197" s="823"/>
      <c r="S197" s="823"/>
      <c r="T197" s="294"/>
      <c r="U197" s="294"/>
    </row>
    <row r="198" spans="1:21" s="18" customFormat="1" ht="15.75" customHeight="1" x14ac:dyDescent="0.2">
      <c r="A198" s="296"/>
      <c r="B198" s="272"/>
      <c r="C198" s="292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95"/>
    </row>
    <row r="199" spans="1:21" s="18" customFormat="1" ht="15.75" customHeight="1" x14ac:dyDescent="0.2">
      <c r="A199" s="296"/>
      <c r="B199" s="272"/>
      <c r="C199" s="292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95"/>
    </row>
    <row r="200" spans="1:21" s="18" customFormat="1" ht="15.75" customHeight="1" x14ac:dyDescent="0.2">
      <c r="A200" s="296"/>
      <c r="B200" s="272"/>
      <c r="C200" s="292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95"/>
    </row>
    <row r="201" spans="1:21" s="18" customFormat="1" ht="15.75" customHeight="1" x14ac:dyDescent="0.2">
      <c r="A201" s="296"/>
      <c r="B201" s="270"/>
      <c r="C201" s="292"/>
      <c r="D201" s="294"/>
      <c r="E201" s="249"/>
      <c r="F201" s="294"/>
      <c r="G201" s="294"/>
      <c r="H201" s="249"/>
      <c r="I201" s="294"/>
      <c r="J201" s="294"/>
      <c r="K201" s="249"/>
      <c r="L201" s="294"/>
      <c r="M201" s="249"/>
      <c r="N201" s="294"/>
      <c r="O201" s="294"/>
      <c r="P201" s="249"/>
      <c r="Q201" s="294"/>
      <c r="R201" s="294"/>
      <c r="S201" s="249"/>
      <c r="T201" s="294"/>
      <c r="U201" s="295"/>
    </row>
    <row r="202" spans="1:21" s="18" customFormat="1" ht="15.75" customHeight="1" x14ac:dyDescent="0.2">
      <c r="A202" s="296"/>
      <c r="B202" s="272"/>
      <c r="C202" s="292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95"/>
    </row>
    <row r="203" spans="1:21" s="18" customFormat="1" ht="15.75" customHeight="1" x14ac:dyDescent="0.2">
      <c r="A203" s="296"/>
      <c r="B203" s="272"/>
      <c r="C203" s="292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95"/>
    </row>
    <row r="204" spans="1:21" s="18" customFormat="1" ht="15.75" customHeight="1" x14ac:dyDescent="0.2">
      <c r="A204" s="296"/>
      <c r="B204" s="272"/>
      <c r="C204" s="292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95"/>
    </row>
    <row r="205" spans="1:21" s="18" customFormat="1" ht="15.75" customHeight="1" x14ac:dyDescent="0.2">
      <c r="A205" s="296"/>
      <c r="B205" s="272"/>
      <c r="C205" s="292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95"/>
    </row>
    <row r="206" spans="1:21" s="18" customFormat="1" ht="15.75" customHeight="1" x14ac:dyDescent="0.2">
      <c r="A206" s="296"/>
      <c r="B206" s="272"/>
      <c r="C206" s="292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95"/>
    </row>
    <row r="207" spans="1:21" s="18" customFormat="1" ht="15.75" customHeight="1" x14ac:dyDescent="0.2">
      <c r="A207" s="296"/>
      <c r="B207" s="272"/>
      <c r="C207" s="292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95"/>
    </row>
    <row r="208" spans="1:21" s="18" customFormat="1" ht="15.75" customHeight="1" x14ac:dyDescent="0.2">
      <c r="A208" s="296"/>
      <c r="B208" s="272"/>
      <c r="C208" s="292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95"/>
    </row>
    <row r="209" spans="1:21" s="18" customFormat="1" ht="15.75" customHeight="1" x14ac:dyDescent="0.2">
      <c r="A209" s="296"/>
      <c r="B209" s="272"/>
      <c r="C209" s="292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95"/>
    </row>
    <row r="210" spans="1:21" s="18" customFormat="1" ht="15.75" customHeight="1" x14ac:dyDescent="0.2">
      <c r="A210" s="296"/>
      <c r="B210" s="272"/>
      <c r="C210" s="292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95"/>
    </row>
    <row r="211" spans="1:21" s="18" customFormat="1" ht="15.75" customHeight="1" x14ac:dyDescent="0.2">
      <c r="A211" s="296"/>
      <c r="B211" s="272"/>
      <c r="C211" s="292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95"/>
    </row>
    <row r="212" spans="1:21" s="18" customFormat="1" ht="15.75" customHeight="1" x14ac:dyDescent="0.2">
      <c r="A212" s="830"/>
      <c r="B212" s="830"/>
      <c r="C212" s="830"/>
      <c r="D212" s="830"/>
      <c r="E212" s="830"/>
      <c r="F212" s="830"/>
      <c r="G212" s="830"/>
      <c r="H212" s="830"/>
      <c r="I212" s="830"/>
      <c r="J212" s="830"/>
      <c r="K212" s="830"/>
      <c r="L212" s="830"/>
      <c r="M212" s="830"/>
      <c r="N212" s="830"/>
      <c r="O212" s="830"/>
      <c r="P212" s="830"/>
      <c r="Q212" s="830"/>
      <c r="R212" s="830"/>
      <c r="S212" s="830"/>
      <c r="T212" s="297"/>
      <c r="U212" s="295"/>
    </row>
    <row r="213" spans="1:21" s="18" customFormat="1" ht="15.75" customHeight="1" x14ac:dyDescent="0.2">
      <c r="A213" s="829"/>
      <c r="B213" s="829"/>
      <c r="C213" s="829"/>
      <c r="D213" s="829"/>
      <c r="E213" s="829"/>
      <c r="F213" s="829"/>
      <c r="G213" s="829"/>
      <c r="H213" s="829"/>
      <c r="I213" s="829"/>
      <c r="J213" s="829"/>
      <c r="K213" s="829"/>
      <c r="L213" s="829"/>
      <c r="M213" s="829"/>
      <c r="N213" s="829"/>
      <c r="O213" s="829"/>
      <c r="P213" s="829"/>
      <c r="Q213" s="829"/>
      <c r="R213" s="829"/>
      <c r="S213" s="829"/>
      <c r="T213" s="294"/>
      <c r="U213" s="294"/>
    </row>
    <row r="214" spans="1:21" s="18" customFormat="1" ht="15.75" customHeight="1" x14ac:dyDescent="0.2">
      <c r="A214" s="829"/>
      <c r="B214" s="829"/>
      <c r="C214" s="829"/>
      <c r="D214" s="829"/>
      <c r="E214" s="829"/>
      <c r="F214" s="829"/>
      <c r="G214" s="829"/>
      <c r="H214" s="829"/>
      <c r="I214" s="829"/>
      <c r="J214" s="829"/>
      <c r="K214" s="829"/>
      <c r="L214" s="829"/>
      <c r="M214" s="829"/>
      <c r="N214" s="829"/>
      <c r="O214" s="829"/>
      <c r="P214" s="829"/>
      <c r="Q214" s="829"/>
      <c r="R214" s="829"/>
      <c r="S214" s="829"/>
      <c r="T214" s="294"/>
      <c r="U214" s="294"/>
    </row>
    <row r="215" spans="1:21" s="18" customFormat="1" ht="15.75" customHeight="1" x14ac:dyDescent="0.2">
      <c r="A215" s="829"/>
      <c r="B215" s="829"/>
      <c r="C215" s="829"/>
      <c r="D215" s="829"/>
      <c r="E215" s="829"/>
      <c r="F215" s="829"/>
      <c r="G215" s="829"/>
      <c r="H215" s="829"/>
      <c r="I215" s="829"/>
      <c r="J215" s="829"/>
      <c r="K215" s="829"/>
      <c r="L215" s="829"/>
      <c r="M215" s="829"/>
      <c r="N215" s="829"/>
      <c r="O215" s="829"/>
      <c r="P215" s="829"/>
      <c r="Q215" s="829"/>
      <c r="R215" s="829"/>
      <c r="S215" s="829"/>
      <c r="T215" s="294"/>
      <c r="U215" s="294"/>
    </row>
    <row r="216" spans="1:21" s="18" customFormat="1" ht="15.75" customHeight="1" x14ac:dyDescent="0.2">
      <c r="A216" s="298"/>
      <c r="B216" s="299"/>
      <c r="C216" s="299"/>
    </row>
    <row r="217" spans="1:21" s="18" customFormat="1" ht="15.75" customHeight="1" x14ac:dyDescent="0.2">
      <c r="A217" s="298"/>
      <c r="B217" s="299"/>
      <c r="C217" s="299"/>
    </row>
    <row r="218" spans="1:21" s="18" customFormat="1" ht="15.75" customHeight="1" x14ac:dyDescent="0.2">
      <c r="A218" s="298"/>
      <c r="B218" s="299"/>
      <c r="C218" s="299"/>
    </row>
    <row r="219" spans="1:21" s="18" customFormat="1" ht="15.75" customHeight="1" x14ac:dyDescent="0.2">
      <c r="A219" s="298"/>
      <c r="B219" s="299"/>
      <c r="C219" s="299"/>
    </row>
    <row r="220" spans="1:21" s="18" customFormat="1" ht="15.75" customHeight="1" x14ac:dyDescent="0.2">
      <c r="A220" s="298"/>
      <c r="B220" s="299"/>
      <c r="C220" s="299"/>
    </row>
    <row r="221" spans="1:21" s="18" customFormat="1" ht="15.75" customHeight="1" x14ac:dyDescent="0.2">
      <c r="A221" s="298"/>
      <c r="B221" s="299"/>
      <c r="C221" s="299"/>
    </row>
    <row r="222" spans="1:21" s="18" customFormat="1" ht="15.75" customHeight="1" x14ac:dyDescent="0.2">
      <c r="A222" s="298"/>
      <c r="B222" s="299"/>
      <c r="C222" s="299"/>
    </row>
    <row r="223" spans="1:21" s="18" customFormat="1" ht="15.75" customHeight="1" x14ac:dyDescent="0.2">
      <c r="A223" s="298"/>
      <c r="B223" s="299"/>
      <c r="C223" s="299"/>
    </row>
    <row r="224" spans="1:21" s="18" customFormat="1" ht="15.75" customHeight="1" x14ac:dyDescent="0.2">
      <c r="A224" s="298"/>
      <c r="B224" s="299"/>
      <c r="C224" s="299"/>
    </row>
    <row r="225" spans="1:3" s="18" customFormat="1" ht="15.75" customHeight="1" x14ac:dyDescent="0.2">
      <c r="A225" s="298"/>
      <c r="B225" s="299"/>
      <c r="C225" s="299"/>
    </row>
    <row r="226" spans="1:3" s="18" customFormat="1" ht="15.75" customHeight="1" x14ac:dyDescent="0.2">
      <c r="A226" s="298"/>
      <c r="B226" s="299"/>
      <c r="C226" s="299"/>
    </row>
    <row r="227" spans="1:3" s="18" customFormat="1" ht="15.75" customHeight="1" x14ac:dyDescent="0.2">
      <c r="A227" s="298"/>
      <c r="B227" s="299"/>
      <c r="C227" s="299"/>
    </row>
    <row r="228" spans="1:3" s="18" customFormat="1" ht="15.75" customHeight="1" x14ac:dyDescent="0.2">
      <c r="A228" s="298"/>
      <c r="B228" s="299"/>
      <c r="C228" s="299"/>
    </row>
    <row r="229" spans="1:3" s="18" customFormat="1" ht="15.75" customHeight="1" x14ac:dyDescent="0.2">
      <c r="A229" s="298"/>
      <c r="B229" s="299"/>
      <c r="C229" s="299"/>
    </row>
    <row r="230" spans="1:3" s="18" customFormat="1" ht="15.75" customHeight="1" x14ac:dyDescent="0.2">
      <c r="A230" s="298"/>
      <c r="B230" s="299"/>
      <c r="C230" s="299"/>
    </row>
    <row r="231" spans="1:3" s="18" customFormat="1" ht="15.75" customHeight="1" x14ac:dyDescent="0.2">
      <c r="A231" s="298"/>
      <c r="B231" s="299"/>
      <c r="C231" s="299"/>
    </row>
    <row r="232" spans="1:3" s="18" customFormat="1" ht="15.75" customHeight="1" x14ac:dyDescent="0.2">
      <c r="A232" s="298"/>
      <c r="B232" s="299"/>
      <c r="C232" s="299"/>
    </row>
    <row r="233" spans="1:3" s="18" customFormat="1" ht="15.75" customHeight="1" x14ac:dyDescent="0.2">
      <c r="A233" s="298"/>
      <c r="B233" s="299"/>
      <c r="C233" s="299"/>
    </row>
    <row r="234" spans="1:3" s="18" customFormat="1" ht="15.75" customHeight="1" x14ac:dyDescent="0.2">
      <c r="A234" s="298"/>
      <c r="B234" s="299"/>
      <c r="C234" s="299"/>
    </row>
    <row r="235" spans="1:3" s="18" customFormat="1" ht="15.75" customHeight="1" x14ac:dyDescent="0.2">
      <c r="A235" s="298"/>
      <c r="B235" s="299"/>
      <c r="C235" s="299"/>
    </row>
    <row r="236" spans="1:3" s="300" customFormat="1" ht="15.75" customHeight="1" x14ac:dyDescent="0.2">
      <c r="A236" s="298"/>
      <c r="B236" s="299"/>
      <c r="C236" s="299"/>
    </row>
    <row r="237" spans="1:3" s="300" customFormat="1" ht="15.75" customHeight="1" x14ac:dyDescent="0.2">
      <c r="A237" s="298"/>
      <c r="B237" s="299"/>
      <c r="C237" s="299"/>
    </row>
    <row r="238" spans="1:3" s="300" customFormat="1" ht="15.75" customHeight="1" x14ac:dyDescent="0.2">
      <c r="A238" s="298"/>
      <c r="B238" s="299"/>
      <c r="C238" s="299"/>
    </row>
    <row r="239" spans="1:3" s="300" customFormat="1" ht="15.75" customHeight="1" x14ac:dyDescent="0.2">
      <c r="A239" s="298"/>
      <c r="B239" s="299"/>
      <c r="C239" s="299"/>
    </row>
    <row r="240" spans="1:3" s="300" customFormat="1" ht="15.75" customHeight="1" x14ac:dyDescent="0.2">
      <c r="A240" s="298"/>
      <c r="B240" s="299"/>
      <c r="C240" s="299"/>
    </row>
    <row r="241" spans="1:3" s="300" customFormat="1" ht="15.75" customHeight="1" x14ac:dyDescent="0.2">
      <c r="A241" s="298"/>
      <c r="B241" s="299"/>
      <c r="C241" s="299"/>
    </row>
    <row r="242" spans="1:3" s="300" customFormat="1" ht="15.75" customHeight="1" x14ac:dyDescent="0.2">
      <c r="A242" s="298"/>
      <c r="B242" s="299"/>
      <c r="C242" s="299"/>
    </row>
    <row r="243" spans="1:3" s="300" customFormat="1" ht="15.75" customHeight="1" x14ac:dyDescent="0.2">
      <c r="A243" s="298"/>
      <c r="B243" s="299"/>
      <c r="C243" s="299"/>
    </row>
    <row r="244" spans="1:3" s="300" customFormat="1" ht="15.75" customHeight="1" x14ac:dyDescent="0.2">
      <c r="A244" s="298"/>
      <c r="B244" s="299"/>
      <c r="C244" s="299"/>
    </row>
    <row r="245" spans="1:3" s="300" customFormat="1" ht="15.75" customHeight="1" x14ac:dyDescent="0.2">
      <c r="A245" s="298"/>
      <c r="B245" s="299"/>
      <c r="C245" s="299"/>
    </row>
    <row r="246" spans="1:3" s="300" customFormat="1" ht="15.75" customHeight="1" x14ac:dyDescent="0.2">
      <c r="A246" s="298"/>
      <c r="B246" s="299"/>
      <c r="C246" s="299"/>
    </row>
    <row r="247" spans="1:3" s="300" customFormat="1" ht="15.75" customHeight="1" x14ac:dyDescent="0.2">
      <c r="A247" s="298"/>
      <c r="B247" s="299"/>
      <c r="C247" s="299"/>
    </row>
    <row r="248" spans="1:3" s="300" customFormat="1" ht="15.75" customHeight="1" x14ac:dyDescent="0.2">
      <c r="A248" s="298"/>
      <c r="B248" s="299"/>
      <c r="C248" s="299"/>
    </row>
    <row r="249" spans="1:3" s="300" customFormat="1" ht="15.75" customHeight="1" x14ac:dyDescent="0.2">
      <c r="A249" s="298"/>
      <c r="B249" s="299"/>
      <c r="C249" s="299"/>
    </row>
    <row r="250" spans="1:3" s="300" customFormat="1" ht="15.75" customHeight="1" x14ac:dyDescent="0.2">
      <c r="A250" s="298"/>
      <c r="B250" s="299"/>
      <c r="C250" s="299"/>
    </row>
    <row r="251" spans="1:3" s="300" customFormat="1" ht="15.75" customHeight="1" x14ac:dyDescent="0.2">
      <c r="A251" s="298"/>
      <c r="B251" s="299"/>
      <c r="C251" s="299"/>
    </row>
    <row r="252" spans="1:3" s="300" customFormat="1" ht="15.75" customHeight="1" x14ac:dyDescent="0.2">
      <c r="A252" s="298"/>
      <c r="B252" s="299"/>
      <c r="C252" s="299"/>
    </row>
    <row r="253" spans="1:3" s="300" customFormat="1" ht="15.75" customHeight="1" x14ac:dyDescent="0.2">
      <c r="A253" s="298"/>
      <c r="B253" s="299"/>
      <c r="C253" s="299"/>
    </row>
    <row r="254" spans="1:3" s="300" customFormat="1" ht="15.75" customHeight="1" x14ac:dyDescent="0.2">
      <c r="A254" s="298"/>
      <c r="B254" s="299"/>
      <c r="C254" s="299"/>
    </row>
    <row r="255" spans="1:3" s="300" customFormat="1" ht="15.75" customHeight="1" x14ac:dyDescent="0.2">
      <c r="A255" s="298"/>
      <c r="B255" s="299"/>
      <c r="C255" s="299"/>
    </row>
    <row r="256" spans="1:3" s="300" customFormat="1" ht="15.75" customHeight="1" x14ac:dyDescent="0.2">
      <c r="A256" s="298"/>
      <c r="B256" s="299"/>
      <c r="C256" s="299"/>
    </row>
    <row r="257" spans="1:3" s="300" customFormat="1" ht="15.75" customHeight="1" x14ac:dyDescent="0.2">
      <c r="A257" s="298"/>
      <c r="B257" s="299"/>
      <c r="C257" s="299"/>
    </row>
    <row r="258" spans="1:3" s="300" customFormat="1" ht="15.75" customHeight="1" x14ac:dyDescent="0.2">
      <c r="A258" s="298"/>
      <c r="B258" s="299"/>
      <c r="C258" s="299"/>
    </row>
    <row r="259" spans="1:3" s="300" customFormat="1" ht="15.75" customHeight="1" x14ac:dyDescent="0.2">
      <c r="A259" s="298"/>
      <c r="B259" s="299"/>
      <c r="C259" s="299"/>
    </row>
    <row r="260" spans="1:3" s="300" customFormat="1" ht="15.75" customHeight="1" x14ac:dyDescent="0.2">
      <c r="A260" s="298"/>
      <c r="B260" s="299"/>
      <c r="C260" s="299"/>
    </row>
    <row r="261" spans="1:3" s="300" customFormat="1" ht="15.75" customHeight="1" x14ac:dyDescent="0.2">
      <c r="A261" s="298"/>
      <c r="B261" s="299"/>
      <c r="C261" s="299"/>
    </row>
    <row r="262" spans="1:3" s="300" customFormat="1" ht="15.75" customHeight="1" x14ac:dyDescent="0.2">
      <c r="A262" s="298"/>
      <c r="B262" s="299"/>
      <c r="C262" s="299"/>
    </row>
    <row r="263" spans="1:3" s="300" customFormat="1" ht="15.75" customHeight="1" x14ac:dyDescent="0.2">
      <c r="A263" s="298"/>
      <c r="B263" s="299"/>
      <c r="C263" s="299"/>
    </row>
    <row r="264" spans="1:3" s="300" customFormat="1" ht="15.75" customHeight="1" x14ac:dyDescent="0.2">
      <c r="A264" s="298"/>
      <c r="B264" s="299"/>
      <c r="C264" s="299"/>
    </row>
    <row r="265" spans="1:3" s="300" customFormat="1" ht="15.75" customHeight="1" x14ac:dyDescent="0.2">
      <c r="A265" s="298"/>
      <c r="B265" s="299"/>
      <c r="C265" s="299"/>
    </row>
    <row r="266" spans="1:3" s="300" customFormat="1" ht="15.75" customHeight="1" x14ac:dyDescent="0.2">
      <c r="A266" s="298"/>
      <c r="B266" s="299"/>
      <c r="C266" s="299"/>
    </row>
    <row r="267" spans="1:3" s="300" customFormat="1" ht="15.75" customHeight="1" x14ac:dyDescent="0.2">
      <c r="A267" s="298"/>
      <c r="B267" s="299"/>
      <c r="C267" s="299"/>
    </row>
    <row r="268" spans="1:3" s="300" customFormat="1" ht="15.75" customHeight="1" x14ac:dyDescent="0.2">
      <c r="A268" s="298"/>
      <c r="B268" s="299"/>
      <c r="C268" s="299"/>
    </row>
    <row r="269" spans="1:3" s="300" customFormat="1" ht="15.75" customHeight="1" x14ac:dyDescent="0.2">
      <c r="A269" s="298"/>
      <c r="B269" s="299"/>
      <c r="C269" s="299"/>
    </row>
    <row r="270" spans="1:3" s="300" customFormat="1" ht="15.75" customHeight="1" x14ac:dyDescent="0.2">
      <c r="A270" s="298"/>
      <c r="B270" s="299"/>
      <c r="C270" s="299"/>
    </row>
    <row r="271" spans="1:3" s="300" customFormat="1" ht="15.75" customHeight="1" x14ac:dyDescent="0.2">
      <c r="A271" s="298"/>
      <c r="B271" s="299"/>
      <c r="C271" s="299"/>
    </row>
    <row r="272" spans="1:3" s="300" customFormat="1" ht="15.75" customHeight="1" x14ac:dyDescent="0.2">
      <c r="A272" s="298"/>
      <c r="B272" s="299"/>
      <c r="C272" s="299"/>
    </row>
    <row r="273" spans="1:3" s="300" customFormat="1" ht="15.75" customHeight="1" x14ac:dyDescent="0.2">
      <c r="A273" s="298"/>
      <c r="B273" s="299"/>
      <c r="C273" s="299"/>
    </row>
    <row r="274" spans="1:3" s="300" customFormat="1" ht="15.75" customHeight="1" x14ac:dyDescent="0.2">
      <c r="A274" s="298"/>
      <c r="B274" s="299"/>
      <c r="C274" s="299"/>
    </row>
    <row r="275" spans="1:3" s="300" customFormat="1" ht="15.75" customHeight="1" x14ac:dyDescent="0.2">
      <c r="A275" s="298"/>
      <c r="B275" s="299"/>
      <c r="C275" s="299"/>
    </row>
    <row r="276" spans="1:3" s="300" customFormat="1" ht="15.75" customHeight="1" x14ac:dyDescent="0.2">
      <c r="A276" s="298"/>
      <c r="B276" s="299"/>
      <c r="C276" s="299"/>
    </row>
    <row r="277" spans="1:3" s="300" customFormat="1" ht="15.75" customHeight="1" x14ac:dyDescent="0.2">
      <c r="A277" s="298"/>
      <c r="B277" s="299"/>
      <c r="C277" s="299"/>
    </row>
    <row r="278" spans="1:3" s="300" customFormat="1" ht="15.75" customHeight="1" x14ac:dyDescent="0.2">
      <c r="A278" s="298"/>
      <c r="B278" s="299"/>
      <c r="C278" s="299"/>
    </row>
    <row r="279" spans="1:3" s="300" customFormat="1" ht="15.75" customHeight="1" x14ac:dyDescent="0.2">
      <c r="A279" s="298"/>
      <c r="B279" s="18"/>
      <c r="C279" s="18"/>
    </row>
    <row r="280" spans="1:3" s="300" customFormat="1" ht="15.75" customHeight="1" x14ac:dyDescent="0.2">
      <c r="A280" s="298"/>
      <c r="B280" s="18"/>
      <c r="C280" s="18"/>
    </row>
    <row r="281" spans="1:3" s="300" customFormat="1" ht="15.75" customHeight="1" x14ac:dyDescent="0.2">
      <c r="A281" s="298"/>
      <c r="B281" s="18"/>
      <c r="C281" s="18"/>
    </row>
    <row r="282" spans="1:3" s="300" customFormat="1" ht="15.75" customHeight="1" x14ac:dyDescent="0.2">
      <c r="A282" s="298"/>
      <c r="B282" s="18"/>
      <c r="C282" s="18"/>
    </row>
    <row r="283" spans="1:3" s="300" customFormat="1" ht="15.75" customHeight="1" x14ac:dyDescent="0.2">
      <c r="A283" s="298"/>
      <c r="B283" s="18"/>
      <c r="C283" s="18"/>
    </row>
    <row r="284" spans="1:3" s="300" customFormat="1" ht="15.75" customHeight="1" x14ac:dyDescent="0.2">
      <c r="A284" s="298"/>
      <c r="B284" s="18"/>
      <c r="C284" s="18"/>
    </row>
    <row r="285" spans="1:3" s="300" customFormat="1" ht="15.75" customHeight="1" x14ac:dyDescent="0.2">
      <c r="A285" s="298"/>
      <c r="B285" s="18"/>
      <c r="C285" s="18"/>
    </row>
    <row r="286" spans="1:3" s="300" customFormat="1" ht="15.75" customHeight="1" x14ac:dyDescent="0.2">
      <c r="A286" s="298"/>
      <c r="B286" s="18"/>
      <c r="C286" s="18"/>
    </row>
    <row r="287" spans="1:3" s="300" customFormat="1" ht="15.75" customHeight="1" x14ac:dyDescent="0.2">
      <c r="A287" s="298"/>
      <c r="B287" s="18"/>
      <c r="C287" s="18"/>
    </row>
    <row r="288" spans="1:3" ht="15.75" customHeight="1" x14ac:dyDescent="0.2">
      <c r="A288" s="301"/>
      <c r="B288" s="302"/>
      <c r="C288" s="302"/>
    </row>
    <row r="289" spans="1:3" ht="15.75" customHeight="1" x14ac:dyDescent="0.2">
      <c r="A289" s="301"/>
      <c r="B289" s="302"/>
      <c r="C289" s="302"/>
    </row>
    <row r="290" spans="1:3" ht="15.75" customHeight="1" x14ac:dyDescent="0.2">
      <c r="A290" s="301"/>
      <c r="B290" s="302"/>
      <c r="C290" s="302"/>
    </row>
    <row r="291" spans="1:3" ht="15.75" customHeight="1" x14ac:dyDescent="0.2">
      <c r="A291" s="301"/>
      <c r="B291" s="302"/>
      <c r="C291" s="302"/>
    </row>
    <row r="292" spans="1:3" ht="15.75" customHeight="1" x14ac:dyDescent="0.2">
      <c r="A292" s="301"/>
      <c r="B292" s="302"/>
      <c r="C292" s="302"/>
    </row>
    <row r="293" spans="1:3" ht="15.75" customHeight="1" x14ac:dyDescent="0.2">
      <c r="A293" s="301"/>
      <c r="B293" s="302"/>
      <c r="C293" s="302"/>
    </row>
    <row r="294" spans="1:3" ht="15.75" customHeight="1" x14ac:dyDescent="0.2">
      <c r="A294" s="301"/>
      <c r="B294" s="302"/>
      <c r="C294" s="302"/>
    </row>
    <row r="295" spans="1:3" ht="15.75" customHeight="1" x14ac:dyDescent="0.2">
      <c r="A295" s="301"/>
      <c r="B295" s="302"/>
      <c r="C295" s="302"/>
    </row>
    <row r="296" spans="1:3" ht="15.75" customHeight="1" x14ac:dyDescent="0.2">
      <c r="A296" s="301"/>
      <c r="B296" s="302"/>
      <c r="C296" s="302"/>
    </row>
    <row r="297" spans="1:3" ht="15.75" customHeight="1" x14ac:dyDescent="0.2">
      <c r="A297" s="301"/>
      <c r="B297" s="302"/>
      <c r="C297" s="302"/>
    </row>
    <row r="298" spans="1:3" ht="15.75" customHeight="1" x14ac:dyDescent="0.2">
      <c r="A298" s="301"/>
      <c r="B298" s="302"/>
      <c r="C298" s="302"/>
    </row>
    <row r="299" spans="1:3" ht="15.75" customHeight="1" x14ac:dyDescent="0.2">
      <c r="A299" s="301"/>
      <c r="B299" s="302"/>
      <c r="C299" s="302"/>
    </row>
    <row r="300" spans="1:3" ht="15.75" customHeight="1" x14ac:dyDescent="0.2">
      <c r="A300" s="301"/>
      <c r="B300" s="302"/>
      <c r="C300" s="302"/>
    </row>
    <row r="301" spans="1:3" ht="15.75" customHeight="1" x14ac:dyDescent="0.2">
      <c r="A301" s="301"/>
      <c r="B301" s="302"/>
      <c r="C301" s="302"/>
    </row>
    <row r="302" spans="1:3" ht="15.75" customHeight="1" x14ac:dyDescent="0.2">
      <c r="A302" s="301"/>
      <c r="B302" s="302"/>
      <c r="C302" s="302"/>
    </row>
    <row r="303" spans="1:3" ht="15.75" customHeight="1" x14ac:dyDescent="0.2">
      <c r="A303" s="301"/>
      <c r="B303" s="302"/>
      <c r="C303" s="302"/>
    </row>
    <row r="304" spans="1:3" ht="15.75" customHeight="1" x14ac:dyDescent="0.2">
      <c r="A304" s="301"/>
      <c r="B304" s="302"/>
      <c r="C304" s="302"/>
    </row>
    <row r="305" spans="1:3" ht="15.75" customHeight="1" x14ac:dyDescent="0.2">
      <c r="A305" s="301"/>
      <c r="B305" s="302"/>
      <c r="C305" s="302"/>
    </row>
    <row r="306" spans="1:3" ht="15.75" customHeight="1" x14ac:dyDescent="0.2">
      <c r="A306" s="301"/>
      <c r="B306" s="302"/>
      <c r="C306" s="302"/>
    </row>
    <row r="307" spans="1:3" ht="15.75" customHeight="1" x14ac:dyDescent="0.2">
      <c r="A307" s="301"/>
      <c r="B307" s="302"/>
      <c r="C307" s="302"/>
    </row>
    <row r="308" spans="1:3" ht="15.75" customHeight="1" x14ac:dyDescent="0.2">
      <c r="A308" s="301"/>
      <c r="B308" s="302"/>
      <c r="C308" s="302"/>
    </row>
    <row r="309" spans="1:3" ht="15.75" customHeight="1" x14ac:dyDescent="0.2">
      <c r="A309" s="301"/>
      <c r="B309" s="302"/>
      <c r="C309" s="302"/>
    </row>
    <row r="310" spans="1:3" ht="15.75" customHeight="1" x14ac:dyDescent="0.2">
      <c r="A310" s="301"/>
      <c r="B310" s="302"/>
      <c r="C310" s="302"/>
    </row>
    <row r="311" spans="1:3" ht="15.75" customHeight="1" x14ac:dyDescent="0.2">
      <c r="A311" s="301"/>
      <c r="B311" s="302"/>
      <c r="C311" s="302"/>
    </row>
    <row r="312" spans="1:3" ht="15.75" customHeight="1" x14ac:dyDescent="0.2">
      <c r="A312" s="301"/>
      <c r="B312" s="302"/>
      <c r="C312" s="302"/>
    </row>
    <row r="313" spans="1:3" ht="15.75" customHeight="1" x14ac:dyDescent="0.2">
      <c r="A313" s="301"/>
      <c r="B313" s="302"/>
      <c r="C313" s="302"/>
    </row>
    <row r="314" spans="1:3" ht="15.75" customHeight="1" x14ac:dyDescent="0.2">
      <c r="A314" s="301"/>
      <c r="B314" s="302"/>
      <c r="C314" s="302"/>
    </row>
    <row r="315" spans="1:3" ht="15.75" customHeight="1" x14ac:dyDescent="0.2">
      <c r="A315" s="301"/>
      <c r="B315" s="302"/>
      <c r="C315" s="302"/>
    </row>
    <row r="316" spans="1:3" ht="15.75" customHeight="1" x14ac:dyDescent="0.2">
      <c r="A316" s="301"/>
      <c r="B316" s="302"/>
      <c r="C316" s="302"/>
    </row>
    <row r="317" spans="1:3" ht="15.75" customHeight="1" x14ac:dyDescent="0.2">
      <c r="A317" s="301"/>
      <c r="B317" s="302"/>
      <c r="C317" s="302"/>
    </row>
    <row r="318" spans="1:3" ht="15.75" customHeight="1" x14ac:dyDescent="0.2">
      <c r="A318" s="301"/>
      <c r="B318" s="302"/>
      <c r="C318" s="302"/>
    </row>
    <row r="319" spans="1:3" ht="15.75" customHeight="1" x14ac:dyDescent="0.2">
      <c r="A319" s="301"/>
      <c r="B319" s="302"/>
      <c r="C319" s="302"/>
    </row>
    <row r="320" spans="1:3" ht="15.75" customHeight="1" x14ac:dyDescent="0.2">
      <c r="A320" s="301"/>
      <c r="B320" s="302"/>
      <c r="C320" s="302"/>
    </row>
    <row r="321" spans="1:3" ht="15.75" customHeight="1" x14ac:dyDescent="0.2">
      <c r="A321" s="301"/>
      <c r="B321" s="302"/>
      <c r="C321" s="302"/>
    </row>
    <row r="322" spans="1:3" x14ac:dyDescent="0.2">
      <c r="A322" s="301"/>
      <c r="B322" s="302"/>
      <c r="C322" s="302"/>
    </row>
    <row r="323" spans="1:3" x14ac:dyDescent="0.2">
      <c r="A323" s="301"/>
      <c r="B323" s="302"/>
      <c r="C323" s="302"/>
    </row>
    <row r="324" spans="1:3" x14ac:dyDescent="0.2">
      <c r="A324" s="301"/>
      <c r="B324" s="302"/>
      <c r="C324" s="302"/>
    </row>
    <row r="325" spans="1:3" x14ac:dyDescent="0.2">
      <c r="A325" s="301"/>
      <c r="B325" s="302"/>
      <c r="C325" s="302"/>
    </row>
    <row r="326" spans="1:3" x14ac:dyDescent="0.2">
      <c r="A326" s="301"/>
      <c r="B326" s="302"/>
      <c r="C326" s="302"/>
    </row>
    <row r="327" spans="1:3" x14ac:dyDescent="0.2">
      <c r="A327" s="301"/>
      <c r="B327" s="302"/>
      <c r="C327" s="302"/>
    </row>
    <row r="328" spans="1:3" x14ac:dyDescent="0.2">
      <c r="A328" s="301"/>
      <c r="B328" s="302"/>
      <c r="C328" s="302"/>
    </row>
    <row r="329" spans="1:3" x14ac:dyDescent="0.2">
      <c r="A329" s="301"/>
      <c r="B329" s="302"/>
      <c r="C329" s="302"/>
    </row>
    <row r="330" spans="1:3" x14ac:dyDescent="0.2">
      <c r="A330" s="301"/>
      <c r="B330" s="302"/>
      <c r="C330" s="302"/>
    </row>
    <row r="331" spans="1:3" x14ac:dyDescent="0.2">
      <c r="A331" s="301"/>
      <c r="B331" s="302"/>
      <c r="C331" s="302"/>
    </row>
    <row r="332" spans="1:3" x14ac:dyDescent="0.2">
      <c r="A332" s="301"/>
      <c r="B332" s="302"/>
      <c r="C332" s="302"/>
    </row>
    <row r="333" spans="1:3" x14ac:dyDescent="0.2">
      <c r="A333" s="301"/>
      <c r="B333" s="302"/>
      <c r="C333" s="302"/>
    </row>
    <row r="334" spans="1:3" x14ac:dyDescent="0.2">
      <c r="A334" s="301"/>
      <c r="B334" s="302"/>
      <c r="C334" s="302"/>
    </row>
    <row r="335" spans="1:3" x14ac:dyDescent="0.2">
      <c r="A335" s="301"/>
      <c r="B335" s="302"/>
      <c r="C335" s="302"/>
    </row>
    <row r="336" spans="1:3" x14ac:dyDescent="0.2">
      <c r="A336" s="301"/>
      <c r="B336" s="302"/>
      <c r="C336" s="302"/>
    </row>
    <row r="337" spans="1:3" x14ac:dyDescent="0.2">
      <c r="A337" s="301"/>
      <c r="B337" s="302"/>
      <c r="C337" s="302"/>
    </row>
    <row r="338" spans="1:3" x14ac:dyDescent="0.2">
      <c r="A338" s="301"/>
      <c r="B338" s="302"/>
      <c r="C338" s="302"/>
    </row>
    <row r="339" spans="1:3" x14ac:dyDescent="0.2">
      <c r="A339" s="301"/>
      <c r="B339" s="302"/>
      <c r="C339" s="302"/>
    </row>
    <row r="340" spans="1:3" x14ac:dyDescent="0.2">
      <c r="A340" s="301"/>
      <c r="B340" s="302"/>
      <c r="C340" s="302"/>
    </row>
    <row r="341" spans="1:3" x14ac:dyDescent="0.2">
      <c r="A341" s="301"/>
      <c r="B341" s="302"/>
      <c r="C341" s="302"/>
    </row>
    <row r="342" spans="1:3" x14ac:dyDescent="0.2">
      <c r="A342" s="301"/>
      <c r="B342" s="302"/>
      <c r="C342" s="302"/>
    </row>
    <row r="343" spans="1:3" x14ac:dyDescent="0.2">
      <c r="A343" s="301"/>
      <c r="B343" s="302"/>
      <c r="C343" s="302"/>
    </row>
    <row r="344" spans="1:3" x14ac:dyDescent="0.2">
      <c r="A344" s="301"/>
      <c r="B344" s="302"/>
      <c r="C344" s="302"/>
    </row>
    <row r="345" spans="1:3" x14ac:dyDescent="0.2">
      <c r="A345" s="301"/>
      <c r="B345" s="302"/>
      <c r="C345" s="302"/>
    </row>
    <row r="346" spans="1:3" x14ac:dyDescent="0.2">
      <c r="A346" s="301"/>
      <c r="B346" s="302"/>
      <c r="C346" s="302"/>
    </row>
    <row r="347" spans="1:3" x14ac:dyDescent="0.2">
      <c r="A347" s="301"/>
      <c r="B347" s="302"/>
      <c r="C347" s="302"/>
    </row>
    <row r="348" spans="1:3" x14ac:dyDescent="0.2">
      <c r="A348" s="301"/>
      <c r="B348" s="302"/>
      <c r="C348" s="302"/>
    </row>
    <row r="349" spans="1:3" x14ac:dyDescent="0.2">
      <c r="A349" s="301"/>
      <c r="B349" s="302"/>
      <c r="C349" s="302"/>
    </row>
    <row r="350" spans="1:3" x14ac:dyDescent="0.2">
      <c r="A350" s="301"/>
      <c r="B350" s="302"/>
      <c r="C350" s="302"/>
    </row>
    <row r="351" spans="1:3" x14ac:dyDescent="0.2">
      <c r="A351" s="301"/>
      <c r="B351" s="302"/>
      <c r="C351" s="302"/>
    </row>
    <row r="352" spans="1:3" x14ac:dyDescent="0.2">
      <c r="A352" s="301"/>
      <c r="B352" s="302"/>
      <c r="C352" s="302"/>
    </row>
    <row r="353" spans="1:3" x14ac:dyDescent="0.2">
      <c r="A353" s="301"/>
      <c r="B353" s="302"/>
      <c r="C353" s="302"/>
    </row>
    <row r="354" spans="1:3" x14ac:dyDescent="0.2">
      <c r="A354" s="301"/>
      <c r="B354" s="302"/>
      <c r="C354" s="302"/>
    </row>
    <row r="355" spans="1:3" x14ac:dyDescent="0.2">
      <c r="A355" s="301"/>
      <c r="B355" s="302"/>
      <c r="C355" s="302"/>
    </row>
    <row r="356" spans="1:3" x14ac:dyDescent="0.2">
      <c r="A356" s="301"/>
      <c r="B356" s="302"/>
      <c r="C356" s="302"/>
    </row>
    <row r="357" spans="1:3" x14ac:dyDescent="0.2">
      <c r="A357" s="301"/>
      <c r="B357" s="302"/>
      <c r="C357" s="302"/>
    </row>
    <row r="358" spans="1:3" x14ac:dyDescent="0.2">
      <c r="A358" s="301"/>
      <c r="B358" s="302"/>
      <c r="C358" s="302"/>
    </row>
    <row r="359" spans="1:3" x14ac:dyDescent="0.2">
      <c r="A359" s="301"/>
      <c r="B359" s="302"/>
      <c r="C359" s="302"/>
    </row>
    <row r="360" spans="1:3" x14ac:dyDescent="0.2">
      <c r="A360" s="301"/>
      <c r="B360" s="302"/>
      <c r="C360" s="302"/>
    </row>
    <row r="361" spans="1:3" x14ac:dyDescent="0.2">
      <c r="A361" s="301"/>
      <c r="B361" s="302"/>
      <c r="C361" s="302"/>
    </row>
    <row r="362" spans="1:3" x14ac:dyDescent="0.2">
      <c r="A362" s="301"/>
      <c r="B362" s="302"/>
      <c r="C362" s="302"/>
    </row>
    <row r="363" spans="1:3" x14ac:dyDescent="0.2">
      <c r="A363" s="301"/>
      <c r="B363" s="302"/>
      <c r="C363" s="302"/>
    </row>
    <row r="364" spans="1:3" x14ac:dyDescent="0.2">
      <c r="A364" s="301"/>
      <c r="B364" s="302"/>
      <c r="C364" s="302"/>
    </row>
    <row r="365" spans="1:3" x14ac:dyDescent="0.2">
      <c r="A365" s="301"/>
      <c r="B365" s="302"/>
      <c r="C365" s="302"/>
    </row>
    <row r="366" spans="1:3" x14ac:dyDescent="0.2">
      <c r="A366" s="301"/>
      <c r="B366" s="302"/>
      <c r="C366" s="302"/>
    </row>
    <row r="367" spans="1:3" x14ac:dyDescent="0.2">
      <c r="A367" s="301"/>
      <c r="B367" s="302"/>
      <c r="C367" s="302"/>
    </row>
    <row r="368" spans="1:3" x14ac:dyDescent="0.2">
      <c r="A368" s="301"/>
      <c r="B368" s="302"/>
      <c r="C368" s="302"/>
    </row>
    <row r="369" spans="1:3" x14ac:dyDescent="0.2">
      <c r="A369" s="301"/>
      <c r="B369" s="302"/>
      <c r="C369" s="302"/>
    </row>
    <row r="370" spans="1:3" x14ac:dyDescent="0.2">
      <c r="A370" s="301"/>
      <c r="B370" s="302"/>
      <c r="C370" s="302"/>
    </row>
    <row r="371" spans="1:3" x14ac:dyDescent="0.2">
      <c r="A371" s="301"/>
      <c r="B371" s="302"/>
      <c r="C371" s="302"/>
    </row>
    <row r="372" spans="1:3" x14ac:dyDescent="0.2">
      <c r="A372" s="301"/>
      <c r="B372" s="302"/>
      <c r="C372" s="302"/>
    </row>
    <row r="373" spans="1:3" x14ac:dyDescent="0.2">
      <c r="A373" s="301"/>
      <c r="B373" s="302"/>
      <c r="C373" s="302"/>
    </row>
    <row r="374" spans="1:3" x14ac:dyDescent="0.2">
      <c r="A374" s="301"/>
      <c r="B374" s="302"/>
      <c r="C374" s="302"/>
    </row>
    <row r="375" spans="1:3" x14ac:dyDescent="0.2">
      <c r="A375" s="301"/>
      <c r="B375" s="302"/>
      <c r="C375" s="302"/>
    </row>
    <row r="376" spans="1:3" x14ac:dyDescent="0.2">
      <c r="A376" s="301"/>
      <c r="B376" s="302"/>
      <c r="C376" s="302"/>
    </row>
    <row r="377" spans="1:3" x14ac:dyDescent="0.2">
      <c r="A377" s="301"/>
      <c r="B377" s="302"/>
      <c r="C377" s="302"/>
    </row>
    <row r="378" spans="1:3" x14ac:dyDescent="0.2">
      <c r="A378" s="301"/>
      <c r="B378" s="302"/>
      <c r="C378" s="302"/>
    </row>
    <row r="379" spans="1:3" x14ac:dyDescent="0.2">
      <c r="A379" s="301"/>
      <c r="B379" s="302"/>
      <c r="C379" s="302"/>
    </row>
    <row r="380" spans="1:3" x14ac:dyDescent="0.2">
      <c r="A380" s="301"/>
      <c r="B380" s="302"/>
      <c r="C380" s="302"/>
    </row>
    <row r="381" spans="1:3" x14ac:dyDescent="0.2">
      <c r="A381" s="301"/>
      <c r="B381" s="302"/>
      <c r="C381" s="302"/>
    </row>
    <row r="382" spans="1:3" x14ac:dyDescent="0.2">
      <c r="A382" s="301"/>
      <c r="B382" s="302"/>
      <c r="C382" s="302"/>
    </row>
    <row r="383" spans="1:3" x14ac:dyDescent="0.2">
      <c r="A383" s="301"/>
      <c r="B383" s="302"/>
      <c r="C383" s="302"/>
    </row>
    <row r="384" spans="1:3" x14ac:dyDescent="0.2">
      <c r="A384" s="301"/>
      <c r="B384" s="302"/>
      <c r="C384" s="302"/>
    </row>
  </sheetData>
  <sheetProtection selectLockedCells="1"/>
  <protectedRanges>
    <protectedRange sqref="C197" name="Tartomány4"/>
    <protectedRange sqref="C61" name="Tartomány1_2_1_2_1"/>
    <protectedRange sqref="C65" name="Tartomány1_2_1_1_2_1"/>
    <protectedRange sqref="C108" name="Tartomány1_2_1_1_1"/>
    <protectedRange sqref="C116" name="Tartomány1_2_1_2_1_2"/>
    <protectedRange sqref="C113" name="Tartomány1_2_1_4"/>
    <protectedRange sqref="C90:C97" name="Tartomány1_2_1"/>
    <protectedRange sqref="C43" name="Tartomány4_1"/>
    <protectedRange sqref="C55:C56" name="Tartomány4_1_1"/>
    <protectedRange sqref="C27 C19:C20 C22:C24" name="Tartomány1_2_1_1"/>
    <protectedRange sqref="C33:C34 C28:C29" name="Tartomány1_2_1_4_1"/>
    <protectedRange sqref="C26" name="Tartomány1_2_1_3_1_1_1"/>
    <protectedRange sqref="C21" name="Tartomány1_2_1_2"/>
  </protectedRanges>
  <mergeCells count="51">
    <mergeCell ref="A213:S213"/>
    <mergeCell ref="A212:S212"/>
    <mergeCell ref="A120:U120"/>
    <mergeCell ref="A215:S215"/>
    <mergeCell ref="A214:S214"/>
    <mergeCell ref="D121:S121"/>
    <mergeCell ref="U122:U123"/>
    <mergeCell ref="T122:T123"/>
    <mergeCell ref="D38:S38"/>
    <mergeCell ref="T38:AA38"/>
    <mergeCell ref="A197:S197"/>
    <mergeCell ref="A192:U192"/>
    <mergeCell ref="A196:U196"/>
    <mergeCell ref="D106:S106"/>
    <mergeCell ref="A79:U79"/>
    <mergeCell ref="AB38:AE38"/>
    <mergeCell ref="A42:S42"/>
    <mergeCell ref="A43:S43"/>
    <mergeCell ref="A1:AE1"/>
    <mergeCell ref="A2:AE2"/>
    <mergeCell ref="A3:AE3"/>
    <mergeCell ref="A4:A7"/>
    <mergeCell ref="B4:B7"/>
    <mergeCell ref="C4:C7"/>
    <mergeCell ref="AB4:AE5"/>
    <mergeCell ref="D5:G5"/>
    <mergeCell ref="H5:K5"/>
    <mergeCell ref="L5:O5"/>
    <mergeCell ref="P5:S5"/>
    <mergeCell ref="T5:W5"/>
    <mergeCell ref="X5:AA5"/>
    <mergeCell ref="D32:S32"/>
    <mergeCell ref="T32:AA32"/>
    <mergeCell ref="AB32:AE32"/>
    <mergeCell ref="Z6:Z7"/>
    <mergeCell ref="AA6:AA7"/>
    <mergeCell ref="V6:V7"/>
    <mergeCell ref="W6:W7"/>
    <mergeCell ref="O6:O7"/>
    <mergeCell ref="R6:R7"/>
    <mergeCell ref="S6:S7"/>
    <mergeCell ref="F6:F7"/>
    <mergeCell ref="G6:G7"/>
    <mergeCell ref="J6:J7"/>
    <mergeCell ref="K6:K7"/>
    <mergeCell ref="N6:N7"/>
    <mergeCell ref="AF4:AF7"/>
    <mergeCell ref="AG4:AG7"/>
    <mergeCell ref="L4:AA4"/>
    <mergeCell ref="AD6:AD7"/>
    <mergeCell ref="AE6:AE7"/>
  </mergeCells>
  <phoneticPr fontId="17" type="noConversion"/>
  <pageMargins left="0.6692913385826772" right="0.55118110236220474" top="0.59055118110236227" bottom="0.59055118110236227" header="0.51181102362204722" footer="0.51181102362204722"/>
  <pageSetup paperSize="9" scale="6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7" zoomScale="89" zoomScaleNormal="89" workbookViewId="0">
      <selection activeCell="AC10" sqref="AC10"/>
    </sheetView>
  </sheetViews>
  <sheetFormatPr defaultRowHeight="12.75" x14ac:dyDescent="0.2"/>
  <cols>
    <col min="1" max="1" width="14.1640625" style="592" customWidth="1"/>
    <col min="2" max="2" width="9.33203125" style="1"/>
    <col min="3" max="3" width="63.33203125" style="1" bestFit="1" customWidth="1"/>
    <col min="4" max="31" width="9.33203125" style="1" customWidth="1"/>
    <col min="32" max="32" width="54" style="1" customWidth="1"/>
    <col min="33" max="33" width="31.1640625" style="1" customWidth="1"/>
    <col min="34" max="16384" width="9.33203125" style="1"/>
  </cols>
  <sheetData>
    <row r="1" spans="1:33" ht="23.25" x14ac:dyDescent="0.2">
      <c r="A1" s="849" t="s">
        <v>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</row>
    <row r="2" spans="1:33" ht="23.25" x14ac:dyDescent="0.2">
      <c r="A2" s="807" t="s">
        <v>217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3.25" x14ac:dyDescent="0.2">
      <c r="A3" s="821" t="s">
        <v>218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</row>
    <row r="4" spans="1:33" ht="23.25" x14ac:dyDescent="0.2">
      <c r="A4" s="807" t="s">
        <v>444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</row>
    <row r="5" spans="1:33" ht="24" thickBot="1" x14ac:dyDescent="0.25">
      <c r="A5" s="806" t="s">
        <v>214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33" ht="14.25" thickTop="1" thickBot="1" x14ac:dyDescent="0.25">
      <c r="A6" s="850" t="s">
        <v>14</v>
      </c>
      <c r="B6" s="853" t="s">
        <v>15</v>
      </c>
      <c r="C6" s="856" t="s">
        <v>16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39"/>
      <c r="AC6" s="839"/>
      <c r="AD6" s="839"/>
      <c r="AE6" s="840"/>
      <c r="AF6" s="804" t="s">
        <v>293</v>
      </c>
      <c r="AG6" s="804" t="s">
        <v>294</v>
      </c>
    </row>
    <row r="7" spans="1:33" x14ac:dyDescent="0.2">
      <c r="A7" s="851"/>
      <c r="B7" s="854"/>
      <c r="C7" s="857"/>
      <c r="D7" s="843" t="s">
        <v>2</v>
      </c>
      <c r="E7" s="844"/>
      <c r="F7" s="844"/>
      <c r="G7" s="845"/>
      <c r="H7" s="844" t="s">
        <v>3</v>
      </c>
      <c r="I7" s="844"/>
      <c r="J7" s="844"/>
      <c r="K7" s="846"/>
      <c r="L7" s="844" t="s">
        <v>4</v>
      </c>
      <c r="M7" s="844"/>
      <c r="N7" s="844"/>
      <c r="O7" s="845"/>
      <c r="P7" s="844" t="s">
        <v>5</v>
      </c>
      <c r="Q7" s="844"/>
      <c r="R7" s="844"/>
      <c r="S7" s="845"/>
      <c r="T7" s="844" t="s">
        <v>6</v>
      </c>
      <c r="U7" s="844"/>
      <c r="V7" s="844"/>
      <c r="W7" s="845"/>
      <c r="X7" s="844" t="s">
        <v>7</v>
      </c>
      <c r="Y7" s="844"/>
      <c r="Z7" s="844"/>
      <c r="AA7" s="846"/>
      <c r="AB7" s="841"/>
      <c r="AC7" s="841"/>
      <c r="AD7" s="841"/>
      <c r="AE7" s="842"/>
      <c r="AF7" s="814"/>
      <c r="AG7" s="805"/>
    </row>
    <row r="8" spans="1:33" x14ac:dyDescent="0.2">
      <c r="A8" s="851"/>
      <c r="B8" s="854"/>
      <c r="C8" s="857"/>
      <c r="D8" s="374"/>
      <c r="E8" s="375"/>
      <c r="F8" s="837" t="s">
        <v>13</v>
      </c>
      <c r="G8" s="835" t="s">
        <v>219</v>
      </c>
      <c r="H8" s="374"/>
      <c r="I8" s="375"/>
      <c r="J8" s="837" t="s">
        <v>13</v>
      </c>
      <c r="K8" s="835" t="s">
        <v>219</v>
      </c>
      <c r="L8" s="374"/>
      <c r="M8" s="375"/>
      <c r="N8" s="837" t="s">
        <v>13</v>
      </c>
      <c r="O8" s="835" t="s">
        <v>219</v>
      </c>
      <c r="P8" s="374"/>
      <c r="Q8" s="375"/>
      <c r="R8" s="837" t="s">
        <v>13</v>
      </c>
      <c r="S8" s="835" t="s">
        <v>219</v>
      </c>
      <c r="T8" s="374"/>
      <c r="U8" s="375"/>
      <c r="V8" s="837" t="s">
        <v>13</v>
      </c>
      <c r="W8" s="835" t="s">
        <v>219</v>
      </c>
      <c r="X8" s="374"/>
      <c r="Y8" s="375"/>
      <c r="Z8" s="837" t="s">
        <v>13</v>
      </c>
      <c r="AA8" s="835" t="s">
        <v>219</v>
      </c>
      <c r="AB8" s="374"/>
      <c r="AC8" s="375"/>
      <c r="AD8" s="837" t="s">
        <v>13</v>
      </c>
      <c r="AE8" s="847" t="s">
        <v>163</v>
      </c>
      <c r="AF8" s="814"/>
      <c r="AG8" s="805"/>
    </row>
    <row r="9" spans="1:33" ht="67.5" thickBot="1" x14ac:dyDescent="0.25">
      <c r="A9" s="852"/>
      <c r="B9" s="855"/>
      <c r="C9" s="858"/>
      <c r="D9" s="376" t="s">
        <v>220</v>
      </c>
      <c r="E9" s="377" t="s">
        <v>220</v>
      </c>
      <c r="F9" s="838"/>
      <c r="G9" s="836"/>
      <c r="H9" s="376" t="s">
        <v>220</v>
      </c>
      <c r="I9" s="377" t="s">
        <v>220</v>
      </c>
      <c r="J9" s="838"/>
      <c r="K9" s="836"/>
      <c r="L9" s="376" t="s">
        <v>220</v>
      </c>
      <c r="M9" s="377" t="s">
        <v>220</v>
      </c>
      <c r="N9" s="838"/>
      <c r="O9" s="836"/>
      <c r="P9" s="376" t="s">
        <v>220</v>
      </c>
      <c r="Q9" s="377" t="s">
        <v>220</v>
      </c>
      <c r="R9" s="838"/>
      <c r="S9" s="836"/>
      <c r="T9" s="376" t="s">
        <v>220</v>
      </c>
      <c r="U9" s="377" t="s">
        <v>220</v>
      </c>
      <c r="V9" s="838"/>
      <c r="W9" s="836"/>
      <c r="X9" s="376" t="s">
        <v>220</v>
      </c>
      <c r="Y9" s="377" t="s">
        <v>220</v>
      </c>
      <c r="Z9" s="838"/>
      <c r="AA9" s="836"/>
      <c r="AB9" s="376" t="s">
        <v>221</v>
      </c>
      <c r="AC9" s="377" t="s">
        <v>221</v>
      </c>
      <c r="AD9" s="838"/>
      <c r="AE9" s="848"/>
      <c r="AF9" s="814"/>
      <c r="AG9" s="805"/>
    </row>
    <row r="10" spans="1:33" s="8" customFormat="1" ht="18.75" thickBot="1" x14ac:dyDescent="0.3">
      <c r="A10" s="183"/>
      <c r="B10" s="184"/>
      <c r="C10" s="304" t="s">
        <v>209</v>
      </c>
      <c r="D10" s="39">
        <f>BÜIGSZAK!D81</f>
        <v>52</v>
      </c>
      <c r="E10" s="39">
        <f>BÜIGSZAK!E81</f>
        <v>102</v>
      </c>
      <c r="F10" s="39">
        <f>BÜIGSZAK!F81</f>
        <v>25</v>
      </c>
      <c r="G10" s="40" t="s">
        <v>22</v>
      </c>
      <c r="H10" s="623">
        <f>BÜIGSZAK!H81</f>
        <v>64</v>
      </c>
      <c r="I10" s="623">
        <f>BÜIGSZAK!I81</f>
        <v>40</v>
      </c>
      <c r="J10" s="623">
        <f>BÜIGSZAK!J81</f>
        <v>22</v>
      </c>
      <c r="K10" s="623" t="s">
        <v>22</v>
      </c>
      <c r="L10" s="623">
        <f>BÜIGSZAK!L81</f>
        <v>90</v>
      </c>
      <c r="M10" s="623">
        <f>BÜIGSZAK!M81</f>
        <v>24</v>
      </c>
      <c r="N10" s="623">
        <f>BÜIGSZAK!N81</f>
        <v>24</v>
      </c>
      <c r="O10" s="623" t="s">
        <v>22</v>
      </c>
      <c r="P10" s="623">
        <f>BÜIGSZAK!P81</f>
        <v>64</v>
      </c>
      <c r="Q10" s="623">
        <f>BÜIGSZAK!Q81</f>
        <v>52</v>
      </c>
      <c r="R10" s="623">
        <f>BÜIGSZAK!R81</f>
        <v>24</v>
      </c>
      <c r="S10" s="623" t="s">
        <v>22</v>
      </c>
      <c r="T10" s="623">
        <f>BÜIGSZAK!T81</f>
        <v>70</v>
      </c>
      <c r="U10" s="623">
        <f>BÜIGSZAK!U81</f>
        <v>28</v>
      </c>
      <c r="V10" s="623">
        <f>BÜIGSZAK!V81</f>
        <v>24</v>
      </c>
      <c r="W10" s="623" t="s">
        <v>22</v>
      </c>
      <c r="X10" s="623">
        <f>BÜIGSZAK!X81</f>
        <v>42</v>
      </c>
      <c r="Y10" s="623">
        <f>BÜIGSZAK!Y81</f>
        <v>52</v>
      </c>
      <c r="Z10" s="623">
        <f>BÜIGSZAK!Z81</f>
        <v>23</v>
      </c>
      <c r="AA10" s="623" t="s">
        <v>22</v>
      </c>
      <c r="AB10" s="623">
        <f>BÜIGSZAK!AB81</f>
        <v>382</v>
      </c>
      <c r="AC10" s="623">
        <f>BÜIGSZAK!AC81</f>
        <v>262</v>
      </c>
      <c r="AD10" s="623">
        <f>BÜIGSZAK!AD81</f>
        <v>142</v>
      </c>
      <c r="AE10" s="623">
        <f>SUM(AB10,AC10)</f>
        <v>644</v>
      </c>
      <c r="AF10" s="187"/>
      <c r="AG10" s="187"/>
    </row>
    <row r="11" spans="1:33" ht="18" x14ac:dyDescent="0.25">
      <c r="A11" s="587" t="s">
        <v>3</v>
      </c>
      <c r="B11" s="189"/>
      <c r="C11" s="390" t="s">
        <v>210</v>
      </c>
      <c r="D11" s="190"/>
      <c r="E11" s="190"/>
      <c r="F11" s="191"/>
      <c r="G11" s="380"/>
      <c r="H11" s="190"/>
      <c r="I11" s="190"/>
      <c r="J11" s="191"/>
      <c r="K11" s="380"/>
      <c r="L11" s="190"/>
      <c r="M11" s="190"/>
      <c r="N11" s="191"/>
      <c r="O11" s="380"/>
      <c r="P11" s="190"/>
      <c r="Q11" s="190"/>
      <c r="R11" s="191"/>
      <c r="S11" s="381"/>
      <c r="T11" s="190"/>
      <c r="U11" s="190"/>
      <c r="V11" s="191"/>
      <c r="W11" s="380"/>
      <c r="X11" s="190"/>
      <c r="Y11" s="190"/>
      <c r="Z11" s="191"/>
      <c r="AA11" s="380"/>
      <c r="AB11" s="194"/>
      <c r="AC11" s="194"/>
      <c r="AD11" s="194"/>
      <c r="AE11" s="195"/>
      <c r="AF11" s="196"/>
      <c r="AG11" s="196"/>
    </row>
    <row r="12" spans="1:33" x14ac:dyDescent="0.2">
      <c r="A12" s="588" t="s">
        <v>140</v>
      </c>
      <c r="B12" s="51" t="s">
        <v>128</v>
      </c>
      <c r="C12" s="45" t="s">
        <v>141</v>
      </c>
      <c r="D12" s="70">
        <v>22</v>
      </c>
      <c r="E12" s="320"/>
      <c r="F12" s="327">
        <v>4</v>
      </c>
      <c r="G12" s="112" t="s">
        <v>165</v>
      </c>
      <c r="H12" s="70"/>
      <c r="I12" s="320"/>
      <c r="J12" s="327"/>
      <c r="K12" s="112"/>
      <c r="L12" s="70"/>
      <c r="M12" s="320"/>
      <c r="N12" s="327"/>
      <c r="O12" s="112"/>
      <c r="P12" s="70"/>
      <c r="Q12" s="320"/>
      <c r="R12" s="327"/>
      <c r="S12" s="112"/>
      <c r="T12" s="70"/>
      <c r="U12" s="320"/>
      <c r="V12" s="327"/>
      <c r="W12" s="112"/>
      <c r="X12" s="70"/>
      <c r="Y12" s="320"/>
      <c r="Z12" s="327"/>
      <c r="AA12" s="112"/>
      <c r="AB12" s="70">
        <f>SUM(D12,H12,L12,P12,T12,X12)</f>
        <v>22</v>
      </c>
      <c r="AC12" s="320">
        <f>SUM(E12,I12,M12,Q12,U12,Y12)</f>
        <v>0</v>
      </c>
      <c r="AD12" s="70">
        <f>SUM(F12,J12,N12,R12,V12,Z12)</f>
        <v>4</v>
      </c>
      <c r="AE12" s="324">
        <f>SUM(AB12,AC12)</f>
        <v>22</v>
      </c>
      <c r="AF12" s="7" t="s">
        <v>305</v>
      </c>
      <c r="AG12" s="7" t="s">
        <v>306</v>
      </c>
    </row>
    <row r="13" spans="1:33" x14ac:dyDescent="0.2">
      <c r="A13" s="588" t="s">
        <v>92</v>
      </c>
      <c r="B13" s="51" t="s">
        <v>128</v>
      </c>
      <c r="C13" s="57" t="s">
        <v>142</v>
      </c>
      <c r="D13" s="70"/>
      <c r="E13" s="320"/>
      <c r="F13" s="327"/>
      <c r="G13" s="112"/>
      <c r="H13" s="66" t="s">
        <v>215</v>
      </c>
      <c r="I13" s="66">
        <v>8</v>
      </c>
      <c r="J13" s="327">
        <v>1</v>
      </c>
      <c r="K13" s="391" t="s">
        <v>166</v>
      </c>
      <c r="L13" s="320"/>
      <c r="M13" s="320"/>
      <c r="N13" s="327"/>
      <c r="O13" s="112"/>
      <c r="P13" s="70"/>
      <c r="Q13" s="320"/>
      <c r="R13" s="327"/>
      <c r="S13" s="112"/>
      <c r="T13" s="70"/>
      <c r="U13" s="320"/>
      <c r="V13" s="392"/>
      <c r="W13" s="69"/>
      <c r="X13" s="70"/>
      <c r="Y13" s="320"/>
      <c r="Z13" s="327"/>
      <c r="AA13" s="112"/>
      <c r="AB13" s="70">
        <f t="shared" ref="AB13:AB33" si="0">SUM(D13,H13,L13,P13,T13,X13)</f>
        <v>0</v>
      </c>
      <c r="AC13" s="320">
        <f t="shared" ref="AC13:AC33" si="1">SUM(E13,I13,M13,Q13,U13,Y13)</f>
        <v>8</v>
      </c>
      <c r="AD13" s="70">
        <f t="shared" ref="AD13:AD33" si="2">SUM(F13,J13,N13,R13,V13,Z13)</f>
        <v>1</v>
      </c>
      <c r="AE13" s="324">
        <f t="shared" ref="AE13:AE33" si="3">SUM(AB13,AC13)</f>
        <v>8</v>
      </c>
      <c r="AF13" s="6" t="s">
        <v>323</v>
      </c>
      <c r="AG13" s="7" t="s">
        <v>327</v>
      </c>
    </row>
    <row r="14" spans="1:33" x14ac:dyDescent="0.2">
      <c r="A14" s="588" t="s">
        <v>96</v>
      </c>
      <c r="B14" s="51" t="s">
        <v>128</v>
      </c>
      <c r="C14" s="57" t="s">
        <v>143</v>
      </c>
      <c r="D14" s="70"/>
      <c r="E14" s="320"/>
      <c r="F14" s="327"/>
      <c r="G14" s="112"/>
      <c r="H14" s="70"/>
      <c r="I14" s="320"/>
      <c r="J14" s="327"/>
      <c r="K14" s="391"/>
      <c r="L14" s="320"/>
      <c r="M14" s="320">
        <v>8</v>
      </c>
      <c r="N14" s="327">
        <v>1</v>
      </c>
      <c r="O14" s="112" t="s">
        <v>166</v>
      </c>
      <c r="P14" s="70"/>
      <c r="Q14" s="320"/>
      <c r="R14" s="327"/>
      <c r="S14" s="112"/>
      <c r="T14" s="70"/>
      <c r="U14" s="320"/>
      <c r="V14" s="392"/>
      <c r="W14" s="69"/>
      <c r="X14" s="70"/>
      <c r="Y14" s="320"/>
      <c r="Z14" s="327"/>
      <c r="AA14" s="112"/>
      <c r="AB14" s="70">
        <f t="shared" si="0"/>
        <v>0</v>
      </c>
      <c r="AC14" s="320">
        <f t="shared" si="1"/>
        <v>8</v>
      </c>
      <c r="AD14" s="70">
        <f t="shared" si="2"/>
        <v>1</v>
      </c>
      <c r="AE14" s="324">
        <f t="shared" si="3"/>
        <v>8</v>
      </c>
      <c r="AF14" s="6" t="s">
        <v>323</v>
      </c>
      <c r="AG14" s="7" t="s">
        <v>327</v>
      </c>
    </row>
    <row r="15" spans="1:33" x14ac:dyDescent="0.2">
      <c r="A15" s="588" t="s">
        <v>98</v>
      </c>
      <c r="B15" s="51" t="s">
        <v>128</v>
      </c>
      <c r="C15" s="57" t="s">
        <v>144</v>
      </c>
      <c r="D15" s="70"/>
      <c r="E15" s="320"/>
      <c r="F15" s="327"/>
      <c r="G15" s="112"/>
      <c r="H15" s="70"/>
      <c r="I15" s="320"/>
      <c r="J15" s="327"/>
      <c r="K15" s="391"/>
      <c r="L15" s="320"/>
      <c r="M15" s="320"/>
      <c r="N15" s="327"/>
      <c r="O15" s="112"/>
      <c r="P15" s="70"/>
      <c r="Q15" s="320">
        <v>8</v>
      </c>
      <c r="R15" s="327">
        <v>1</v>
      </c>
      <c r="S15" s="112" t="s">
        <v>166</v>
      </c>
      <c r="T15" s="70"/>
      <c r="U15" s="320"/>
      <c r="V15" s="392"/>
      <c r="W15" s="69"/>
      <c r="X15" s="70"/>
      <c r="Y15" s="320"/>
      <c r="Z15" s="327"/>
      <c r="AA15" s="112"/>
      <c r="AB15" s="70">
        <f t="shared" si="0"/>
        <v>0</v>
      </c>
      <c r="AC15" s="320">
        <f t="shared" si="1"/>
        <v>8</v>
      </c>
      <c r="AD15" s="70">
        <f t="shared" si="2"/>
        <v>1</v>
      </c>
      <c r="AE15" s="324">
        <f t="shared" si="3"/>
        <v>8</v>
      </c>
      <c r="AF15" s="6" t="s">
        <v>323</v>
      </c>
      <c r="AG15" s="7" t="s">
        <v>327</v>
      </c>
    </row>
    <row r="16" spans="1:33" x14ac:dyDescent="0.2">
      <c r="A16" s="588" t="s">
        <v>100</v>
      </c>
      <c r="B16" s="51" t="s">
        <v>128</v>
      </c>
      <c r="C16" s="57" t="s">
        <v>101</v>
      </c>
      <c r="D16" s="70"/>
      <c r="E16" s="320"/>
      <c r="F16" s="327"/>
      <c r="G16" s="112"/>
      <c r="H16" s="70"/>
      <c r="I16" s="320"/>
      <c r="J16" s="327"/>
      <c r="K16" s="391"/>
      <c r="L16" s="320"/>
      <c r="M16" s="320"/>
      <c r="N16" s="327"/>
      <c r="O16" s="112"/>
      <c r="P16" s="70"/>
      <c r="Q16" s="320"/>
      <c r="R16" s="327"/>
      <c r="S16" s="112"/>
      <c r="T16" s="70"/>
      <c r="U16" s="320">
        <v>8</v>
      </c>
      <c r="V16" s="392">
        <v>1</v>
      </c>
      <c r="W16" s="69" t="s">
        <v>166</v>
      </c>
      <c r="X16" s="70"/>
      <c r="Y16" s="320"/>
      <c r="Z16" s="327"/>
      <c r="AA16" s="112"/>
      <c r="AB16" s="70">
        <f t="shared" si="0"/>
        <v>0</v>
      </c>
      <c r="AC16" s="320">
        <f t="shared" si="1"/>
        <v>8</v>
      </c>
      <c r="AD16" s="70">
        <f t="shared" si="2"/>
        <v>1</v>
      </c>
      <c r="AE16" s="324">
        <f t="shared" si="3"/>
        <v>8</v>
      </c>
      <c r="AF16" s="6" t="s">
        <v>323</v>
      </c>
      <c r="AG16" s="7" t="s">
        <v>327</v>
      </c>
    </row>
    <row r="17" spans="1:33" x14ac:dyDescent="0.2">
      <c r="A17" s="588" t="s">
        <v>102</v>
      </c>
      <c r="B17" s="51" t="s">
        <v>128</v>
      </c>
      <c r="C17" s="57" t="s">
        <v>103</v>
      </c>
      <c r="D17" s="70"/>
      <c r="E17" s="320"/>
      <c r="F17" s="327"/>
      <c r="G17" s="112"/>
      <c r="H17" s="70"/>
      <c r="I17" s="320"/>
      <c r="J17" s="327"/>
      <c r="K17" s="391"/>
      <c r="L17" s="320"/>
      <c r="M17" s="320"/>
      <c r="N17" s="327"/>
      <c r="O17" s="112"/>
      <c r="P17" s="70"/>
      <c r="Q17" s="320"/>
      <c r="R17" s="327"/>
      <c r="S17" s="112"/>
      <c r="T17" s="70"/>
      <c r="U17" s="320"/>
      <c r="V17" s="392"/>
      <c r="W17" s="69"/>
      <c r="X17" s="70"/>
      <c r="Y17" s="320">
        <v>4</v>
      </c>
      <c r="Z17" s="327">
        <v>1</v>
      </c>
      <c r="AA17" s="112" t="s">
        <v>166</v>
      </c>
      <c r="AB17" s="70">
        <f t="shared" si="0"/>
        <v>0</v>
      </c>
      <c r="AC17" s="320">
        <f t="shared" si="1"/>
        <v>4</v>
      </c>
      <c r="AD17" s="70">
        <f t="shared" si="2"/>
        <v>1</v>
      </c>
      <c r="AE17" s="324">
        <f t="shared" si="3"/>
        <v>4</v>
      </c>
      <c r="AF17" s="6" t="s">
        <v>323</v>
      </c>
      <c r="AG17" s="7" t="s">
        <v>327</v>
      </c>
    </row>
    <row r="18" spans="1:33" x14ac:dyDescent="0.2">
      <c r="A18" s="730" t="s">
        <v>346</v>
      </c>
      <c r="B18" s="393" t="s">
        <v>128</v>
      </c>
      <c r="C18" s="731" t="s">
        <v>347</v>
      </c>
      <c r="D18" s="70"/>
      <c r="E18" s="320"/>
      <c r="F18" s="327"/>
      <c r="G18" s="112"/>
      <c r="H18" s="70"/>
      <c r="I18" s="320"/>
      <c r="J18" s="327"/>
      <c r="K18" s="391"/>
      <c r="L18" s="320"/>
      <c r="M18" s="320"/>
      <c r="N18" s="327"/>
      <c r="O18" s="112"/>
      <c r="P18" s="70">
        <v>10</v>
      </c>
      <c r="Q18" s="320">
        <v>10</v>
      </c>
      <c r="R18" s="327">
        <v>2</v>
      </c>
      <c r="S18" s="112" t="s">
        <v>432</v>
      </c>
      <c r="T18" s="70"/>
      <c r="U18" s="320"/>
      <c r="V18" s="327"/>
      <c r="W18" s="112"/>
      <c r="X18" s="70"/>
      <c r="Y18" s="320"/>
      <c r="Z18" s="327"/>
      <c r="AA18" s="112"/>
      <c r="AB18" s="70">
        <f t="shared" si="0"/>
        <v>10</v>
      </c>
      <c r="AC18" s="320">
        <f t="shared" si="1"/>
        <v>10</v>
      </c>
      <c r="AD18" s="70">
        <f t="shared" si="2"/>
        <v>2</v>
      </c>
      <c r="AE18" s="324">
        <f t="shared" si="3"/>
        <v>20</v>
      </c>
      <c r="AF18" s="7" t="s">
        <v>324</v>
      </c>
      <c r="AG18" s="7" t="s">
        <v>328</v>
      </c>
    </row>
    <row r="19" spans="1:33" x14ac:dyDescent="0.2">
      <c r="A19" s="730" t="s">
        <v>348</v>
      </c>
      <c r="B19" s="393" t="s">
        <v>128</v>
      </c>
      <c r="C19" s="731" t="s">
        <v>349</v>
      </c>
      <c r="D19" s="70"/>
      <c r="E19" s="320"/>
      <c r="F19" s="327"/>
      <c r="G19" s="112"/>
      <c r="H19" s="70"/>
      <c r="I19" s="320"/>
      <c r="J19" s="327"/>
      <c r="K19" s="391"/>
      <c r="L19" s="320"/>
      <c r="M19" s="320"/>
      <c r="N19" s="327"/>
      <c r="O19" s="112"/>
      <c r="P19" s="70"/>
      <c r="Q19" s="320"/>
      <c r="R19" s="327"/>
      <c r="S19" s="112"/>
      <c r="T19" s="70">
        <v>16</v>
      </c>
      <c r="U19" s="320">
        <v>24</v>
      </c>
      <c r="V19" s="327">
        <v>5</v>
      </c>
      <c r="W19" s="112" t="s">
        <v>432</v>
      </c>
      <c r="X19" s="70"/>
      <c r="Y19" s="320"/>
      <c r="Z19" s="327"/>
      <c r="AA19" s="112"/>
      <c r="AB19" s="70">
        <f t="shared" si="0"/>
        <v>16</v>
      </c>
      <c r="AC19" s="320">
        <f t="shared" si="1"/>
        <v>24</v>
      </c>
      <c r="AD19" s="70">
        <f t="shared" si="2"/>
        <v>5</v>
      </c>
      <c r="AE19" s="324">
        <f t="shared" si="3"/>
        <v>40</v>
      </c>
      <c r="AF19" s="7" t="s">
        <v>324</v>
      </c>
      <c r="AG19" s="7" t="s">
        <v>328</v>
      </c>
    </row>
    <row r="20" spans="1:33" x14ac:dyDescent="0.2">
      <c r="A20" s="730" t="s">
        <v>350</v>
      </c>
      <c r="B20" s="393" t="s">
        <v>128</v>
      </c>
      <c r="C20" s="731" t="s">
        <v>351</v>
      </c>
      <c r="D20" s="70"/>
      <c r="E20" s="320"/>
      <c r="F20" s="327"/>
      <c r="G20" s="112"/>
      <c r="H20" s="70"/>
      <c r="I20" s="320"/>
      <c r="J20" s="327"/>
      <c r="K20" s="391"/>
      <c r="L20" s="320"/>
      <c r="M20" s="320"/>
      <c r="N20" s="327"/>
      <c r="O20" s="112"/>
      <c r="P20" s="70"/>
      <c r="Q20" s="320"/>
      <c r="R20" s="327"/>
      <c r="S20" s="112"/>
      <c r="T20" s="70"/>
      <c r="U20" s="320"/>
      <c r="V20" s="327"/>
      <c r="W20" s="112"/>
      <c r="X20" s="70">
        <v>16</v>
      </c>
      <c r="Y20" s="320">
        <v>22</v>
      </c>
      <c r="Z20" s="327">
        <v>2</v>
      </c>
      <c r="AA20" s="112" t="s">
        <v>433</v>
      </c>
      <c r="AB20" s="70">
        <f t="shared" si="0"/>
        <v>16</v>
      </c>
      <c r="AC20" s="320">
        <f t="shared" si="1"/>
        <v>22</v>
      </c>
      <c r="AD20" s="70">
        <f t="shared" si="2"/>
        <v>2</v>
      </c>
      <c r="AE20" s="324">
        <f t="shared" si="3"/>
        <v>38</v>
      </c>
      <c r="AF20" s="7" t="s">
        <v>324</v>
      </c>
      <c r="AG20" s="7" t="s">
        <v>328</v>
      </c>
    </row>
    <row r="21" spans="1:33" ht="15" x14ac:dyDescent="0.2">
      <c r="A21" s="589" t="s">
        <v>442</v>
      </c>
      <c r="B21" s="425" t="s">
        <v>128</v>
      </c>
      <c r="C21" s="308" t="s">
        <v>443</v>
      </c>
      <c r="D21" s="70"/>
      <c r="E21" s="320"/>
      <c r="F21" s="327"/>
      <c r="G21" s="112"/>
      <c r="H21" s="70"/>
      <c r="I21" s="320"/>
      <c r="J21" s="327"/>
      <c r="K21" s="391"/>
      <c r="L21" s="320"/>
      <c r="M21" s="320"/>
      <c r="N21" s="327"/>
      <c r="O21" s="112"/>
      <c r="P21" s="70"/>
      <c r="Q21" s="320"/>
      <c r="R21" s="327"/>
      <c r="S21" s="112"/>
      <c r="T21" s="70"/>
      <c r="U21" s="320"/>
      <c r="V21" s="327"/>
      <c r="W21" s="112"/>
      <c r="X21" s="70"/>
      <c r="Y21" s="320">
        <v>4</v>
      </c>
      <c r="Z21" s="327">
        <v>1</v>
      </c>
      <c r="AA21" s="112" t="s">
        <v>222</v>
      </c>
      <c r="AB21" s="70">
        <f t="shared" si="0"/>
        <v>0</v>
      </c>
      <c r="AC21" s="320">
        <f t="shared" si="1"/>
        <v>4</v>
      </c>
      <c r="AD21" s="70">
        <f t="shared" si="2"/>
        <v>1</v>
      </c>
      <c r="AE21" s="324">
        <f t="shared" si="3"/>
        <v>4</v>
      </c>
      <c r="AF21" s="7" t="s">
        <v>324</v>
      </c>
      <c r="AG21" s="7" t="s">
        <v>330</v>
      </c>
    </row>
    <row r="22" spans="1:33" ht="15" x14ac:dyDescent="0.2">
      <c r="A22" s="589" t="s">
        <v>459</v>
      </c>
      <c r="B22" s="425" t="s">
        <v>128</v>
      </c>
      <c r="C22" s="308" t="s">
        <v>460</v>
      </c>
      <c r="D22" s="438"/>
      <c r="E22" s="434"/>
      <c r="F22" s="435"/>
      <c r="G22" s="397"/>
      <c r="H22" s="438"/>
      <c r="I22" s="434">
        <v>8</v>
      </c>
      <c r="J22" s="435">
        <v>2</v>
      </c>
      <c r="K22" s="437" t="s">
        <v>166</v>
      </c>
      <c r="L22" s="434"/>
      <c r="M22" s="434"/>
      <c r="N22" s="435"/>
      <c r="O22" s="397"/>
      <c r="P22" s="438"/>
      <c r="Q22" s="434"/>
      <c r="R22" s="435"/>
      <c r="S22" s="397"/>
      <c r="T22" s="438"/>
      <c r="U22" s="434"/>
      <c r="V22" s="435"/>
      <c r="W22" s="397"/>
      <c r="X22" s="438"/>
      <c r="Y22" s="434"/>
      <c r="Z22" s="435"/>
      <c r="AA22" s="397"/>
      <c r="AB22" s="438">
        <v>0</v>
      </c>
      <c r="AC22" s="434">
        <v>8</v>
      </c>
      <c r="AD22" s="438">
        <v>2</v>
      </c>
      <c r="AE22" s="399">
        <v>8</v>
      </c>
      <c r="AF22" s="720" t="s">
        <v>323</v>
      </c>
      <c r="AG22" s="720" t="s">
        <v>297</v>
      </c>
    </row>
    <row r="23" spans="1:33" x14ac:dyDescent="0.2">
      <c r="A23" s="586" t="s">
        <v>147</v>
      </c>
      <c r="B23" s="51" t="s">
        <v>128</v>
      </c>
      <c r="C23" s="308" t="s">
        <v>148</v>
      </c>
      <c r="D23" s="70" t="s">
        <v>190</v>
      </c>
      <c r="E23" s="320" t="s">
        <v>190</v>
      </c>
      <c r="F23" s="327"/>
      <c r="G23" s="112"/>
      <c r="H23" s="70" t="s">
        <v>190</v>
      </c>
      <c r="I23" s="320" t="s">
        <v>190</v>
      </c>
      <c r="J23" s="327"/>
      <c r="K23" s="391"/>
      <c r="L23" s="320" t="s">
        <v>190</v>
      </c>
      <c r="M23" s="320" t="s">
        <v>190</v>
      </c>
      <c r="N23" s="327"/>
      <c r="O23" s="112"/>
      <c r="P23" s="70" t="s">
        <v>190</v>
      </c>
      <c r="Q23" s="320" t="s">
        <v>190</v>
      </c>
      <c r="R23" s="327"/>
      <c r="S23" s="112"/>
      <c r="T23" s="70"/>
      <c r="U23" s="320" t="s">
        <v>190</v>
      </c>
      <c r="V23" s="327"/>
      <c r="W23" s="112"/>
      <c r="X23" s="70" t="s">
        <v>190</v>
      </c>
      <c r="Y23" s="320">
        <v>4</v>
      </c>
      <c r="Z23" s="327">
        <v>1</v>
      </c>
      <c r="AA23" s="112" t="s">
        <v>166</v>
      </c>
      <c r="AB23" s="70">
        <f t="shared" si="0"/>
        <v>0</v>
      </c>
      <c r="AC23" s="320">
        <f t="shared" si="1"/>
        <v>4</v>
      </c>
      <c r="AD23" s="70">
        <f t="shared" si="2"/>
        <v>1</v>
      </c>
      <c r="AE23" s="324">
        <f t="shared" si="3"/>
        <v>4</v>
      </c>
      <c r="AF23" s="16" t="s">
        <v>324</v>
      </c>
      <c r="AG23" s="16" t="s">
        <v>325</v>
      </c>
    </row>
    <row r="24" spans="1:33" x14ac:dyDescent="0.2">
      <c r="A24" s="586" t="s">
        <v>149</v>
      </c>
      <c r="B24" s="51" t="s">
        <v>128</v>
      </c>
      <c r="C24" s="308" t="s">
        <v>150</v>
      </c>
      <c r="D24" s="70" t="s">
        <v>190</v>
      </c>
      <c r="E24" s="320" t="s">
        <v>190</v>
      </c>
      <c r="F24" s="327"/>
      <c r="G24" s="112"/>
      <c r="H24" s="70">
        <v>4</v>
      </c>
      <c r="I24" s="320">
        <v>4</v>
      </c>
      <c r="J24" s="327">
        <v>1</v>
      </c>
      <c r="K24" s="391" t="s">
        <v>165</v>
      </c>
      <c r="L24" s="70"/>
      <c r="M24" s="320"/>
      <c r="N24" s="327"/>
      <c r="O24" s="391"/>
      <c r="P24" s="70" t="s">
        <v>190</v>
      </c>
      <c r="Q24" s="320" t="s">
        <v>190</v>
      </c>
      <c r="R24" s="327"/>
      <c r="S24" s="112"/>
      <c r="T24" s="70" t="s">
        <v>190</v>
      </c>
      <c r="U24" s="320" t="s">
        <v>190</v>
      </c>
      <c r="V24" s="327"/>
      <c r="W24" s="112"/>
      <c r="X24" s="70" t="s">
        <v>190</v>
      </c>
      <c r="Y24" s="320" t="s">
        <v>190</v>
      </c>
      <c r="Z24" s="327"/>
      <c r="AA24" s="112"/>
      <c r="AB24" s="70">
        <f t="shared" si="0"/>
        <v>4</v>
      </c>
      <c r="AC24" s="320">
        <f t="shared" si="1"/>
        <v>4</v>
      </c>
      <c r="AD24" s="70">
        <f t="shared" si="2"/>
        <v>1</v>
      </c>
      <c r="AE24" s="324">
        <f t="shared" si="3"/>
        <v>8</v>
      </c>
      <c r="AF24" s="16" t="s">
        <v>305</v>
      </c>
      <c r="AG24" s="16" t="s">
        <v>331</v>
      </c>
    </row>
    <row r="25" spans="1:33" x14ac:dyDescent="0.2">
      <c r="A25" s="730" t="s">
        <v>352</v>
      </c>
      <c r="B25" s="393" t="s">
        <v>128</v>
      </c>
      <c r="C25" s="732" t="s">
        <v>386</v>
      </c>
      <c r="D25" s="70" t="s">
        <v>190</v>
      </c>
      <c r="E25" s="320" t="s">
        <v>190</v>
      </c>
      <c r="F25" s="327"/>
      <c r="G25" s="112"/>
      <c r="H25" s="70">
        <v>10</v>
      </c>
      <c r="I25" s="320">
        <v>6</v>
      </c>
      <c r="J25" s="327">
        <v>1</v>
      </c>
      <c r="K25" s="391" t="s">
        <v>432</v>
      </c>
      <c r="L25" s="320" t="s">
        <v>190</v>
      </c>
      <c r="M25" s="320" t="s">
        <v>190</v>
      </c>
      <c r="N25" s="327"/>
      <c r="O25" s="112"/>
      <c r="P25" s="70" t="s">
        <v>190</v>
      </c>
      <c r="Q25" s="320" t="s">
        <v>190</v>
      </c>
      <c r="R25" s="327"/>
      <c r="S25" s="112"/>
      <c r="T25" s="70" t="s">
        <v>190</v>
      </c>
      <c r="U25" s="320" t="s">
        <v>190</v>
      </c>
      <c r="V25" s="327"/>
      <c r="W25" s="112"/>
      <c r="X25" s="70" t="s">
        <v>190</v>
      </c>
      <c r="Y25" s="320" t="s">
        <v>190</v>
      </c>
      <c r="Z25" s="327"/>
      <c r="AA25" s="130"/>
      <c r="AB25" s="70">
        <f t="shared" si="0"/>
        <v>10</v>
      </c>
      <c r="AC25" s="320">
        <f t="shared" si="1"/>
        <v>6</v>
      </c>
      <c r="AD25" s="70">
        <f t="shared" si="2"/>
        <v>1</v>
      </c>
      <c r="AE25" s="324">
        <f t="shared" si="3"/>
        <v>16</v>
      </c>
      <c r="AF25" s="16" t="s">
        <v>324</v>
      </c>
      <c r="AG25" s="16" t="s">
        <v>329</v>
      </c>
    </row>
    <row r="26" spans="1:33" x14ac:dyDescent="0.2">
      <c r="A26" s="586" t="s">
        <v>353</v>
      </c>
      <c r="B26" s="51" t="s">
        <v>128</v>
      </c>
      <c r="C26" s="431" t="s">
        <v>223</v>
      </c>
      <c r="D26" s="70" t="s">
        <v>190</v>
      </c>
      <c r="E26" s="320" t="s">
        <v>190</v>
      </c>
      <c r="F26" s="327"/>
      <c r="G26" s="112"/>
      <c r="H26" s="70">
        <v>6</v>
      </c>
      <c r="I26" s="320"/>
      <c r="J26" s="327">
        <v>1</v>
      </c>
      <c r="K26" s="391" t="s">
        <v>432</v>
      </c>
      <c r="L26" s="320" t="s">
        <v>190</v>
      </c>
      <c r="M26" s="320" t="s">
        <v>190</v>
      </c>
      <c r="N26" s="327"/>
      <c r="O26" s="112"/>
      <c r="P26" s="70" t="s">
        <v>190</v>
      </c>
      <c r="Q26" s="320" t="s">
        <v>190</v>
      </c>
      <c r="R26" s="327"/>
      <c r="S26" s="130"/>
      <c r="T26" s="70" t="s">
        <v>190</v>
      </c>
      <c r="U26" s="320" t="s">
        <v>190</v>
      </c>
      <c r="V26" s="327"/>
      <c r="W26" s="112"/>
      <c r="X26" s="70" t="s">
        <v>190</v>
      </c>
      <c r="Y26" s="320" t="s">
        <v>190</v>
      </c>
      <c r="Z26" s="327"/>
      <c r="AA26" s="130"/>
      <c r="AB26" s="70">
        <f t="shared" si="0"/>
        <v>6</v>
      </c>
      <c r="AC26" s="320">
        <f t="shared" si="1"/>
        <v>0</v>
      </c>
      <c r="AD26" s="70">
        <f t="shared" si="2"/>
        <v>1</v>
      </c>
      <c r="AE26" s="324">
        <f t="shared" si="3"/>
        <v>6</v>
      </c>
      <c r="AF26" s="722" t="s">
        <v>324</v>
      </c>
      <c r="AG26" s="722" t="s">
        <v>604</v>
      </c>
    </row>
    <row r="27" spans="1:33" x14ac:dyDescent="0.2">
      <c r="A27" s="730" t="s">
        <v>354</v>
      </c>
      <c r="B27" s="400" t="s">
        <v>128</v>
      </c>
      <c r="C27" s="734" t="s">
        <v>387</v>
      </c>
      <c r="D27" s="70" t="s">
        <v>190</v>
      </c>
      <c r="E27" s="320" t="s">
        <v>190</v>
      </c>
      <c r="F27" s="327"/>
      <c r="G27" s="112"/>
      <c r="H27" s="70" t="s">
        <v>190</v>
      </c>
      <c r="I27" s="320" t="s">
        <v>190</v>
      </c>
      <c r="J27" s="327"/>
      <c r="K27" s="391"/>
      <c r="L27" s="320">
        <v>6</v>
      </c>
      <c r="M27" s="320">
        <v>6</v>
      </c>
      <c r="N27" s="327">
        <v>1</v>
      </c>
      <c r="O27" s="112" t="s">
        <v>432</v>
      </c>
      <c r="P27" s="70" t="s">
        <v>190</v>
      </c>
      <c r="Q27" s="320" t="s">
        <v>190</v>
      </c>
      <c r="R27" s="327"/>
      <c r="S27" s="130"/>
      <c r="T27" s="70"/>
      <c r="U27" s="320"/>
      <c r="V27" s="327"/>
      <c r="W27" s="112"/>
      <c r="X27" s="70"/>
      <c r="Y27" s="320"/>
      <c r="Z27" s="327"/>
      <c r="AA27" s="130"/>
      <c r="AB27" s="70">
        <f t="shared" si="0"/>
        <v>6</v>
      </c>
      <c r="AC27" s="320">
        <f t="shared" si="1"/>
        <v>6</v>
      </c>
      <c r="AD27" s="70">
        <f t="shared" si="2"/>
        <v>1</v>
      </c>
      <c r="AE27" s="324">
        <f t="shared" si="3"/>
        <v>12</v>
      </c>
      <c r="AF27" s="722" t="s">
        <v>324</v>
      </c>
      <c r="AG27" s="722" t="s">
        <v>602</v>
      </c>
    </row>
    <row r="28" spans="1:33" x14ac:dyDescent="0.2">
      <c r="A28" s="730" t="s">
        <v>355</v>
      </c>
      <c r="B28" s="400" t="s">
        <v>128</v>
      </c>
      <c r="C28" s="734" t="s">
        <v>388</v>
      </c>
      <c r="D28" s="70" t="s">
        <v>190</v>
      </c>
      <c r="E28" s="320" t="s">
        <v>190</v>
      </c>
      <c r="F28" s="327"/>
      <c r="G28" s="112"/>
      <c r="H28" s="70" t="s">
        <v>190</v>
      </c>
      <c r="I28" s="320" t="s">
        <v>190</v>
      </c>
      <c r="J28" s="327"/>
      <c r="K28" s="391"/>
      <c r="L28" s="320" t="s">
        <v>190</v>
      </c>
      <c r="M28" s="320" t="s">
        <v>190</v>
      </c>
      <c r="N28" s="327"/>
      <c r="O28" s="112"/>
      <c r="P28" s="70">
        <v>6</v>
      </c>
      <c r="Q28" s="320">
        <v>6</v>
      </c>
      <c r="R28" s="327">
        <v>1</v>
      </c>
      <c r="S28" s="130" t="s">
        <v>432</v>
      </c>
      <c r="T28" s="70"/>
      <c r="U28" s="320"/>
      <c r="V28" s="327"/>
      <c r="W28" s="112"/>
      <c r="X28" s="70"/>
      <c r="Y28" s="320"/>
      <c r="Z28" s="327"/>
      <c r="AA28" s="130"/>
      <c r="AB28" s="70">
        <f t="shared" si="0"/>
        <v>6</v>
      </c>
      <c r="AC28" s="320">
        <f t="shared" si="1"/>
        <v>6</v>
      </c>
      <c r="AD28" s="70">
        <f t="shared" si="2"/>
        <v>1</v>
      </c>
      <c r="AE28" s="324">
        <f t="shared" si="3"/>
        <v>12</v>
      </c>
      <c r="AF28" s="722" t="s">
        <v>324</v>
      </c>
      <c r="AG28" s="722" t="s">
        <v>602</v>
      </c>
    </row>
    <row r="29" spans="1:33" x14ac:dyDescent="0.2">
      <c r="A29" s="730" t="s">
        <v>356</v>
      </c>
      <c r="B29" s="400" t="s">
        <v>128</v>
      </c>
      <c r="C29" s="734" t="s">
        <v>389</v>
      </c>
      <c r="D29" s="394"/>
      <c r="E29" s="395"/>
      <c r="F29" s="396"/>
      <c r="G29" s="397"/>
      <c r="H29" s="394"/>
      <c r="I29" s="395"/>
      <c r="J29" s="396"/>
      <c r="K29" s="398"/>
      <c r="L29" s="395"/>
      <c r="M29" s="395"/>
      <c r="N29" s="396"/>
      <c r="O29" s="397"/>
      <c r="P29" s="394"/>
      <c r="Q29" s="395"/>
      <c r="R29" s="396"/>
      <c r="S29" s="401"/>
      <c r="T29" s="394"/>
      <c r="U29" s="395"/>
      <c r="V29" s="396"/>
      <c r="W29" s="397"/>
      <c r="X29" s="394">
        <v>10</v>
      </c>
      <c r="Y29" s="395">
        <v>6</v>
      </c>
      <c r="Z29" s="396">
        <v>1</v>
      </c>
      <c r="AA29" s="402" t="s">
        <v>432</v>
      </c>
      <c r="AB29" s="394">
        <v>10</v>
      </c>
      <c r="AC29" s="395">
        <v>6</v>
      </c>
      <c r="AD29" s="394">
        <v>1</v>
      </c>
      <c r="AE29" s="399">
        <v>8</v>
      </c>
      <c r="AF29" s="722" t="s">
        <v>324</v>
      </c>
      <c r="AG29" s="722" t="s">
        <v>602</v>
      </c>
    </row>
    <row r="30" spans="1:33" x14ac:dyDescent="0.2">
      <c r="A30" s="586" t="s">
        <v>357</v>
      </c>
      <c r="B30" s="400" t="s">
        <v>128</v>
      </c>
      <c r="C30" s="733" t="s">
        <v>390</v>
      </c>
      <c r="D30" s="70" t="s">
        <v>190</v>
      </c>
      <c r="E30" s="320" t="s">
        <v>190</v>
      </c>
      <c r="F30" s="327"/>
      <c r="G30" s="112"/>
      <c r="H30" s="70">
        <v>6</v>
      </c>
      <c r="I30" s="320" t="s">
        <v>190</v>
      </c>
      <c r="J30" s="327">
        <v>1</v>
      </c>
      <c r="K30" s="391" t="s">
        <v>432</v>
      </c>
      <c r="L30" s="320"/>
      <c r="M30" s="320" t="s">
        <v>190</v>
      </c>
      <c r="N30" s="327"/>
      <c r="O30" s="112"/>
      <c r="P30" s="70" t="s">
        <v>190</v>
      </c>
      <c r="Q30" s="320" t="s">
        <v>190</v>
      </c>
      <c r="R30" s="327"/>
      <c r="S30" s="112"/>
      <c r="T30" s="70" t="s">
        <v>190</v>
      </c>
      <c r="U30" s="320" t="s">
        <v>190</v>
      </c>
      <c r="V30" s="327"/>
      <c r="W30" s="112"/>
      <c r="X30" s="70" t="s">
        <v>190</v>
      </c>
      <c r="Y30" s="320" t="s">
        <v>190</v>
      </c>
      <c r="Z30" s="327"/>
      <c r="AA30" s="130"/>
      <c r="AB30" s="70">
        <f t="shared" si="0"/>
        <v>6</v>
      </c>
      <c r="AC30" s="320">
        <f t="shared" si="1"/>
        <v>0</v>
      </c>
      <c r="AD30" s="70">
        <f t="shared" si="2"/>
        <v>1</v>
      </c>
      <c r="AE30" s="324">
        <f t="shared" si="3"/>
        <v>6</v>
      </c>
      <c r="AF30" s="722" t="s">
        <v>324</v>
      </c>
      <c r="AG30" s="722" t="s">
        <v>332</v>
      </c>
    </row>
    <row r="31" spans="1:33" x14ac:dyDescent="0.2">
      <c r="A31" s="586" t="s">
        <v>358</v>
      </c>
      <c r="B31" s="400" t="s">
        <v>128</v>
      </c>
      <c r="C31" s="733" t="s">
        <v>391</v>
      </c>
      <c r="D31" s="70" t="s">
        <v>190</v>
      </c>
      <c r="E31" s="320" t="s">
        <v>190</v>
      </c>
      <c r="F31" s="327"/>
      <c r="G31" s="112"/>
      <c r="H31" s="70" t="s">
        <v>190</v>
      </c>
      <c r="I31" s="320" t="s">
        <v>190</v>
      </c>
      <c r="J31" s="327"/>
      <c r="K31" s="391"/>
      <c r="L31" s="320">
        <v>6</v>
      </c>
      <c r="M31" s="320">
        <v>6</v>
      </c>
      <c r="N31" s="327">
        <v>2</v>
      </c>
      <c r="O31" s="112" t="s">
        <v>432</v>
      </c>
      <c r="P31" s="70"/>
      <c r="Q31" s="320"/>
      <c r="R31" s="327"/>
      <c r="S31" s="112"/>
      <c r="T31" s="70" t="s">
        <v>190</v>
      </c>
      <c r="U31" s="320" t="s">
        <v>190</v>
      </c>
      <c r="V31" s="327"/>
      <c r="W31" s="112"/>
      <c r="X31" s="70" t="s">
        <v>190</v>
      </c>
      <c r="Y31" s="320" t="s">
        <v>190</v>
      </c>
      <c r="Z31" s="327"/>
      <c r="AA31" s="130"/>
      <c r="AB31" s="70">
        <f t="shared" si="0"/>
        <v>6</v>
      </c>
      <c r="AC31" s="320">
        <f t="shared" si="1"/>
        <v>6</v>
      </c>
      <c r="AD31" s="70">
        <f t="shared" si="2"/>
        <v>2</v>
      </c>
      <c r="AE31" s="324">
        <f t="shared" si="3"/>
        <v>12</v>
      </c>
      <c r="AF31" s="722" t="s">
        <v>324</v>
      </c>
      <c r="AG31" s="722" t="s">
        <v>332</v>
      </c>
    </row>
    <row r="32" spans="1:33" x14ac:dyDescent="0.2">
      <c r="A32" s="586" t="s">
        <v>359</v>
      </c>
      <c r="B32" s="400" t="s">
        <v>128</v>
      </c>
      <c r="C32" s="733" t="s">
        <v>392</v>
      </c>
      <c r="D32" s="70" t="s">
        <v>190</v>
      </c>
      <c r="E32" s="320" t="s">
        <v>190</v>
      </c>
      <c r="F32" s="327"/>
      <c r="G32" s="112"/>
      <c r="H32" s="70" t="s">
        <v>190</v>
      </c>
      <c r="I32" s="320" t="s">
        <v>190</v>
      </c>
      <c r="J32" s="327"/>
      <c r="K32" s="391"/>
      <c r="L32" s="320" t="s">
        <v>190</v>
      </c>
      <c r="M32" s="320" t="s">
        <v>190</v>
      </c>
      <c r="N32" s="327"/>
      <c r="O32" s="112"/>
      <c r="P32" s="70">
        <v>6</v>
      </c>
      <c r="Q32" s="320">
        <v>6</v>
      </c>
      <c r="R32" s="327">
        <v>2</v>
      </c>
      <c r="S32" s="112" t="s">
        <v>432</v>
      </c>
      <c r="T32" s="70"/>
      <c r="U32" s="320"/>
      <c r="V32" s="327"/>
      <c r="W32" s="112"/>
      <c r="X32" s="70" t="s">
        <v>190</v>
      </c>
      <c r="Y32" s="320" t="s">
        <v>190</v>
      </c>
      <c r="Z32" s="327"/>
      <c r="AA32" s="130"/>
      <c r="AB32" s="70">
        <f t="shared" si="0"/>
        <v>6</v>
      </c>
      <c r="AC32" s="320">
        <f t="shared" si="1"/>
        <v>6</v>
      </c>
      <c r="AD32" s="70">
        <f t="shared" si="2"/>
        <v>2</v>
      </c>
      <c r="AE32" s="324">
        <f t="shared" si="3"/>
        <v>12</v>
      </c>
      <c r="AF32" s="208" t="s">
        <v>324</v>
      </c>
      <c r="AG32" s="208" t="s">
        <v>332</v>
      </c>
    </row>
    <row r="33" spans="1:33" x14ac:dyDescent="0.2">
      <c r="A33" s="641" t="s">
        <v>360</v>
      </c>
      <c r="B33" s="400" t="s">
        <v>128</v>
      </c>
      <c r="C33" s="439" t="s">
        <v>393</v>
      </c>
      <c r="D33" s="70" t="s">
        <v>190</v>
      </c>
      <c r="E33" s="320" t="s">
        <v>190</v>
      </c>
      <c r="F33" s="327"/>
      <c r="G33" s="112"/>
      <c r="H33" s="70" t="s">
        <v>190</v>
      </c>
      <c r="I33" s="320" t="s">
        <v>190</v>
      </c>
      <c r="J33" s="327"/>
      <c r="K33" s="391"/>
      <c r="L33" s="320" t="s">
        <v>190</v>
      </c>
      <c r="M33" s="320" t="s">
        <v>190</v>
      </c>
      <c r="N33" s="327"/>
      <c r="O33" s="112"/>
      <c r="P33" s="70" t="s">
        <v>190</v>
      </c>
      <c r="Q33" s="320" t="s">
        <v>190</v>
      </c>
      <c r="R33" s="327"/>
      <c r="S33" s="112"/>
      <c r="T33" s="70" t="s">
        <v>190</v>
      </c>
      <c r="U33" s="320" t="s">
        <v>190</v>
      </c>
      <c r="V33" s="327"/>
      <c r="W33" s="112"/>
      <c r="X33" s="70">
        <v>10</v>
      </c>
      <c r="Y33" s="320">
        <v>6</v>
      </c>
      <c r="Z33" s="440">
        <v>2</v>
      </c>
      <c r="AA33" s="130" t="s">
        <v>432</v>
      </c>
      <c r="AB33" s="70">
        <f t="shared" si="0"/>
        <v>10</v>
      </c>
      <c r="AC33" s="320">
        <f t="shared" si="1"/>
        <v>6</v>
      </c>
      <c r="AD33" s="70">
        <f t="shared" si="2"/>
        <v>2</v>
      </c>
      <c r="AE33" s="324">
        <f t="shared" si="3"/>
        <v>16</v>
      </c>
      <c r="AF33" s="208" t="s">
        <v>324</v>
      </c>
      <c r="AG33" s="208" t="s">
        <v>332</v>
      </c>
    </row>
    <row r="34" spans="1:33" x14ac:dyDescent="0.2">
      <c r="A34" s="586" t="s">
        <v>344</v>
      </c>
      <c r="B34" s="51" t="s">
        <v>128</v>
      </c>
      <c r="C34" s="308" t="s">
        <v>345</v>
      </c>
      <c r="D34" s="70" t="s">
        <v>190</v>
      </c>
      <c r="E34" s="320" t="s">
        <v>190</v>
      </c>
      <c r="F34" s="327"/>
      <c r="G34" s="404"/>
      <c r="H34" s="70" t="s">
        <v>190</v>
      </c>
      <c r="I34" s="320" t="s">
        <v>190</v>
      </c>
      <c r="J34" s="327"/>
      <c r="K34" s="391"/>
      <c r="L34" s="320">
        <v>8</v>
      </c>
      <c r="M34" s="320"/>
      <c r="N34" s="327">
        <v>1</v>
      </c>
      <c r="O34" s="391" t="s">
        <v>1</v>
      </c>
      <c r="P34" s="320"/>
      <c r="Q34" s="320"/>
      <c r="R34" s="327"/>
      <c r="S34" s="391"/>
      <c r="T34" s="320"/>
      <c r="U34" s="320"/>
      <c r="V34" s="327"/>
      <c r="W34" s="391"/>
      <c r="X34" s="320" t="s">
        <v>190</v>
      </c>
      <c r="Y34" s="320"/>
      <c r="Z34" s="327"/>
      <c r="AA34" s="405"/>
      <c r="AB34" s="70">
        <f>SUM(D34,H34,L34,P34,T34,X34)</f>
        <v>8</v>
      </c>
      <c r="AC34" s="320">
        <f>SUM(E34,I34,M34,Q34,U34,Y34)</f>
        <v>0</v>
      </c>
      <c r="AD34" s="70">
        <v>2</v>
      </c>
      <c r="AE34" s="324">
        <v>8</v>
      </c>
      <c r="AF34" s="7" t="s">
        <v>324</v>
      </c>
      <c r="AG34" s="7" t="s">
        <v>330</v>
      </c>
    </row>
    <row r="35" spans="1:33" x14ac:dyDescent="0.2">
      <c r="A35" s="456" t="s">
        <v>127</v>
      </c>
      <c r="B35" s="51" t="s">
        <v>128</v>
      </c>
      <c r="C35" s="432" t="s">
        <v>129</v>
      </c>
      <c r="D35" s="70"/>
      <c r="E35" s="320"/>
      <c r="F35" s="321"/>
      <c r="G35" s="322"/>
      <c r="H35" s="320"/>
      <c r="I35" s="320"/>
      <c r="J35" s="321"/>
      <c r="K35" s="322"/>
      <c r="L35" s="320"/>
      <c r="M35" s="320"/>
      <c r="N35" s="321"/>
      <c r="O35" s="322"/>
      <c r="P35" s="320"/>
      <c r="Q35" s="320"/>
      <c r="R35" s="321"/>
      <c r="S35" s="325"/>
      <c r="T35" s="320"/>
      <c r="U35" s="320"/>
      <c r="V35" s="321"/>
      <c r="W35" s="322"/>
      <c r="X35" s="320">
        <v>4</v>
      </c>
      <c r="Y35" s="320"/>
      <c r="Z35" s="442">
        <v>1</v>
      </c>
      <c r="AA35" s="735" t="s">
        <v>165</v>
      </c>
      <c r="AB35" s="70">
        <f t="shared" ref="AB35" si="4">SUM(D35,H35,L35,P35,T35,X35)</f>
        <v>4</v>
      </c>
      <c r="AC35" s="320">
        <f t="shared" ref="AC35" si="5">SUM(E35,I35,M35,Q35,U35,Y35)</f>
        <v>0</v>
      </c>
      <c r="AD35" s="321">
        <v>1</v>
      </c>
      <c r="AE35" s="324">
        <v>4</v>
      </c>
      <c r="AF35" s="7" t="s">
        <v>324</v>
      </c>
      <c r="AG35" s="208" t="s">
        <v>332</v>
      </c>
    </row>
    <row r="36" spans="1:33" x14ac:dyDescent="0.2">
      <c r="A36" s="765" t="s">
        <v>131</v>
      </c>
      <c r="B36" s="51" t="s">
        <v>128</v>
      </c>
      <c r="C36" s="766" t="s">
        <v>132</v>
      </c>
      <c r="D36" s="70"/>
      <c r="E36" s="320"/>
      <c r="F36" s="321"/>
      <c r="G36" s="322"/>
      <c r="H36" s="320"/>
      <c r="I36" s="320"/>
      <c r="J36" s="473"/>
      <c r="K36" s="322"/>
      <c r="L36" s="320">
        <v>4</v>
      </c>
      <c r="M36" s="320"/>
      <c r="N36" s="473">
        <v>1</v>
      </c>
      <c r="O36" s="322" t="s">
        <v>165</v>
      </c>
      <c r="P36" s="320"/>
      <c r="Q36" s="320"/>
      <c r="R36" s="321"/>
      <c r="S36" s="322"/>
      <c r="T36" s="320"/>
      <c r="U36" s="320"/>
      <c r="V36" s="321"/>
      <c r="W36" s="322"/>
      <c r="X36" s="320"/>
      <c r="Y36" s="320"/>
      <c r="Z36" s="321"/>
      <c r="AA36" s="130"/>
      <c r="AB36" s="70">
        <f>SUM(D36,H36,L36,P36,T36,X36)</f>
        <v>4</v>
      </c>
      <c r="AC36" s="320">
        <f>SUM(E36,I36,M36,Q36,U36,Y36)</f>
        <v>0</v>
      </c>
      <c r="AD36" s="321">
        <v>1</v>
      </c>
      <c r="AE36" s="324">
        <v>4</v>
      </c>
      <c r="AF36" s="7" t="s">
        <v>324</v>
      </c>
      <c r="AG36" s="764" t="s">
        <v>666</v>
      </c>
    </row>
    <row r="37" spans="1:33" ht="18.75" thickBot="1" x14ac:dyDescent="0.3">
      <c r="A37" s="198"/>
      <c r="B37" s="20"/>
      <c r="C37" s="403" t="s">
        <v>211</v>
      </c>
      <c r="D37" s="382">
        <f>SUM(D12:D33)</f>
        <v>22</v>
      </c>
      <c r="E37" s="383">
        <f>SUM(E12:E33)</f>
        <v>0</v>
      </c>
      <c r="F37" s="383">
        <f>SUM(F12:F33)</f>
        <v>4</v>
      </c>
      <c r="G37" s="384" t="s">
        <v>22</v>
      </c>
      <c r="H37" s="382">
        <f>SUM(H12:H33)</f>
        <v>26</v>
      </c>
      <c r="I37" s="383">
        <f>SUM(I12:I33)</f>
        <v>26</v>
      </c>
      <c r="J37" s="383">
        <f>SUM(J12:J33)</f>
        <v>7</v>
      </c>
      <c r="K37" s="384" t="s">
        <v>22</v>
      </c>
      <c r="L37" s="383">
        <f>SUM(L12:L36)</f>
        <v>24</v>
      </c>
      <c r="M37" s="383">
        <f>SUM(M12:M33)</f>
        <v>20</v>
      </c>
      <c r="N37" s="383">
        <f>SUM(N12:N36)</f>
        <v>6</v>
      </c>
      <c r="O37" s="384" t="s">
        <v>22</v>
      </c>
      <c r="P37" s="382">
        <f>SUM(P12:P33)</f>
        <v>22</v>
      </c>
      <c r="Q37" s="383">
        <f>SUM(Q12:Q33)</f>
        <v>30</v>
      </c>
      <c r="R37" s="383">
        <f>SUM(R12:R33)</f>
        <v>6</v>
      </c>
      <c r="S37" s="384" t="s">
        <v>22</v>
      </c>
      <c r="T37" s="382">
        <f>SUM(T12:T33)</f>
        <v>16</v>
      </c>
      <c r="U37" s="383">
        <f>SUM(U12:U33)</f>
        <v>32</v>
      </c>
      <c r="V37" s="383">
        <f>SUM(V12:V33)</f>
        <v>6</v>
      </c>
      <c r="W37" s="384" t="s">
        <v>22</v>
      </c>
      <c r="X37" s="382">
        <f>SUM(X12:X36)</f>
        <v>40</v>
      </c>
      <c r="Y37" s="383">
        <f>SUM(Y12:Y36)</f>
        <v>46</v>
      </c>
      <c r="Z37" s="383">
        <v>9</v>
      </c>
      <c r="AA37" s="384" t="s">
        <v>22</v>
      </c>
      <c r="AB37" s="382">
        <f>SUM(AB12:AB36)</f>
        <v>150</v>
      </c>
      <c r="AC37" s="383">
        <f t="shared" ref="AC37" si="6">SUM(AC12:AC36)</f>
        <v>154</v>
      </c>
      <c r="AD37" s="383">
        <f>SUM(F37,J37,N37,R37,V37,Z37)</f>
        <v>38</v>
      </c>
      <c r="AE37" s="383">
        <f>SUM(AB37,AC37)</f>
        <v>304</v>
      </c>
      <c r="AF37" s="199"/>
      <c r="AG37" s="199"/>
    </row>
    <row r="38" spans="1:33" ht="18.75" thickBot="1" x14ac:dyDescent="0.3">
      <c r="A38" s="200"/>
      <c r="B38" s="201"/>
      <c r="C38" s="304" t="s">
        <v>212</v>
      </c>
      <c r="D38" s="378">
        <f>D10+D37</f>
        <v>74</v>
      </c>
      <c r="E38" s="186">
        <f>E10+E37</f>
        <v>102</v>
      </c>
      <c r="F38" s="186">
        <f>F10+F37</f>
        <v>29</v>
      </c>
      <c r="G38" s="202" t="s">
        <v>22</v>
      </c>
      <c r="H38" s="378">
        <f>H10+H37</f>
        <v>90</v>
      </c>
      <c r="I38" s="186">
        <f>I10+I37</f>
        <v>66</v>
      </c>
      <c r="J38" s="186">
        <f>J10+J37</f>
        <v>29</v>
      </c>
      <c r="K38" s="202" t="s">
        <v>22</v>
      </c>
      <c r="L38" s="186">
        <f>L10+L37</f>
        <v>114</v>
      </c>
      <c r="M38" s="186">
        <f>M10+M37</f>
        <v>44</v>
      </c>
      <c r="N38" s="186">
        <f>N10+N37</f>
        <v>30</v>
      </c>
      <c r="O38" s="202" t="s">
        <v>22</v>
      </c>
      <c r="P38" s="378">
        <f>P10+P37</f>
        <v>86</v>
      </c>
      <c r="Q38" s="186">
        <f>Q10+Q37</f>
        <v>82</v>
      </c>
      <c r="R38" s="186">
        <f>R10+R37</f>
        <v>30</v>
      </c>
      <c r="S38" s="202" t="s">
        <v>22</v>
      </c>
      <c r="T38" s="378">
        <f>T10+T37</f>
        <v>86</v>
      </c>
      <c r="U38" s="186">
        <f>U10+U37</f>
        <v>60</v>
      </c>
      <c r="V38" s="186">
        <f>V10+V37</f>
        <v>30</v>
      </c>
      <c r="W38" s="202" t="s">
        <v>22</v>
      </c>
      <c r="X38" s="378">
        <f>X10+X37</f>
        <v>82</v>
      </c>
      <c r="Y38" s="186">
        <f>Y10+Y37</f>
        <v>98</v>
      </c>
      <c r="Z38" s="186">
        <f>Z10+Z37</f>
        <v>32</v>
      </c>
      <c r="AA38" s="202" t="s">
        <v>22</v>
      </c>
      <c r="AB38" s="378">
        <f>SUM(AB37,AB10)</f>
        <v>532</v>
      </c>
      <c r="AC38" s="203">
        <f>AC10+AC37</f>
        <v>416</v>
      </c>
      <c r="AD38" s="203">
        <f>AD10+AD37</f>
        <v>180</v>
      </c>
      <c r="AE38" s="203">
        <f>AE10+AE37</f>
        <v>948</v>
      </c>
      <c r="AF38" s="199"/>
      <c r="AG38" s="199"/>
    </row>
    <row r="39" spans="1:33" ht="18" x14ac:dyDescent="0.25">
      <c r="A39" s="590"/>
      <c r="B39" s="205"/>
      <c r="C39" s="317" t="s">
        <v>9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6"/>
      <c r="AC39" s="816"/>
      <c r="AD39" s="816"/>
      <c r="AE39" s="816"/>
      <c r="AF39" s="207"/>
      <c r="AG39" s="207"/>
    </row>
    <row r="40" spans="1:33" ht="13.5" thickBot="1" x14ac:dyDescent="0.25">
      <c r="A40" s="455" t="s">
        <v>652</v>
      </c>
      <c r="B40" s="51" t="s">
        <v>1</v>
      </c>
      <c r="C40" s="307" t="s">
        <v>224</v>
      </c>
      <c r="D40" s="70"/>
      <c r="E40" s="320"/>
      <c r="F40" s="321" t="s">
        <v>22</v>
      </c>
      <c r="G40" s="322"/>
      <c r="H40" s="320"/>
      <c r="I40" s="320"/>
      <c r="J40" s="321" t="s">
        <v>22</v>
      </c>
      <c r="K40" s="322"/>
      <c r="L40" s="320"/>
      <c r="M40" s="320"/>
      <c r="N40" s="321" t="s">
        <v>22</v>
      </c>
      <c r="O40" s="322"/>
      <c r="P40" s="320"/>
      <c r="Q40" s="320"/>
      <c r="R40" s="321" t="s">
        <v>22</v>
      </c>
      <c r="S40" s="322"/>
      <c r="T40" s="320"/>
      <c r="U40" s="320"/>
      <c r="V40" s="321" t="s">
        <v>22</v>
      </c>
      <c r="W40" s="322"/>
      <c r="X40" s="320"/>
      <c r="Y40" s="320"/>
      <c r="Z40" s="321" t="s">
        <v>22</v>
      </c>
      <c r="AA40" s="112" t="s">
        <v>193</v>
      </c>
      <c r="AB40" s="70">
        <f t="shared" ref="AB40" si="7">SUM(D40,H40,L40,P40,T40,X40)</f>
        <v>0</v>
      </c>
      <c r="AC40" s="320">
        <f t="shared" ref="AC40" si="8">SUM(E40,I40,M40,Q40,U40,Y40)</f>
        <v>0</v>
      </c>
      <c r="AD40" s="321" t="s">
        <v>22</v>
      </c>
      <c r="AE40" s="328"/>
      <c r="AF40" s="7"/>
      <c r="AG40" s="7"/>
    </row>
    <row r="41" spans="1:33" ht="16.5" thickBot="1" x14ac:dyDescent="0.3">
      <c r="A41" s="209"/>
      <c r="B41" s="210"/>
      <c r="C41" s="211" t="s">
        <v>18</v>
      </c>
      <c r="D41" s="406">
        <v>0</v>
      </c>
      <c r="E41" s="329">
        <v>0</v>
      </c>
      <c r="F41" s="330" t="s">
        <v>22</v>
      </c>
      <c r="G41" s="331" t="s">
        <v>22</v>
      </c>
      <c r="H41" s="329">
        <v>0</v>
      </c>
      <c r="I41" s="329">
        <v>0</v>
      </c>
      <c r="J41" s="330" t="s">
        <v>22</v>
      </c>
      <c r="K41" s="331" t="s">
        <v>22</v>
      </c>
      <c r="L41" s="329">
        <v>0</v>
      </c>
      <c r="M41" s="329">
        <v>0</v>
      </c>
      <c r="N41" s="210" t="s">
        <v>22</v>
      </c>
      <c r="O41" s="331" t="s">
        <v>22</v>
      </c>
      <c r="P41" s="329">
        <v>0</v>
      </c>
      <c r="Q41" s="329">
        <v>0</v>
      </c>
      <c r="R41" s="330" t="s">
        <v>22</v>
      </c>
      <c r="S41" s="331" t="s">
        <v>22</v>
      </c>
      <c r="T41" s="329">
        <v>0</v>
      </c>
      <c r="U41" s="329">
        <v>0</v>
      </c>
      <c r="V41" s="330" t="s">
        <v>22</v>
      </c>
      <c r="W41" s="331" t="s">
        <v>22</v>
      </c>
      <c r="X41" s="329">
        <v>0</v>
      </c>
      <c r="Y41" s="329">
        <v>0</v>
      </c>
      <c r="Z41" s="330" t="s">
        <v>22</v>
      </c>
      <c r="AA41" s="331" t="s">
        <v>22</v>
      </c>
      <c r="AB41" s="385">
        <v>0</v>
      </c>
      <c r="AC41" s="212">
        <v>0</v>
      </c>
      <c r="AD41" s="330" t="s">
        <v>22</v>
      </c>
      <c r="AE41" s="213"/>
    </row>
    <row r="42" spans="1:33" ht="16.5" thickBot="1" x14ac:dyDescent="0.3">
      <c r="A42" s="214"/>
      <c r="B42" s="215"/>
      <c r="C42" s="386" t="s">
        <v>213</v>
      </c>
      <c r="D42" s="387">
        <f>D38+D41</f>
        <v>74</v>
      </c>
      <c r="E42" s="216">
        <f>E38+E41</f>
        <v>102</v>
      </c>
      <c r="F42" s="217" t="s">
        <v>22</v>
      </c>
      <c r="G42" s="218" t="s">
        <v>22</v>
      </c>
      <c r="H42" s="216">
        <f>H38+H41</f>
        <v>90</v>
      </c>
      <c r="I42" s="216">
        <f>I38+I41</f>
        <v>66</v>
      </c>
      <c r="J42" s="217" t="s">
        <v>22</v>
      </c>
      <c r="K42" s="218" t="s">
        <v>22</v>
      </c>
      <c r="L42" s="216">
        <f>L38+L41</f>
        <v>114</v>
      </c>
      <c r="M42" s="216">
        <f>M38+M41</f>
        <v>44</v>
      </c>
      <c r="N42" s="219" t="s">
        <v>22</v>
      </c>
      <c r="O42" s="218" t="s">
        <v>22</v>
      </c>
      <c r="P42" s="216">
        <f>P38+P41</f>
        <v>86</v>
      </c>
      <c r="Q42" s="216">
        <f>Q38+Q41</f>
        <v>82</v>
      </c>
      <c r="R42" s="217" t="s">
        <v>22</v>
      </c>
      <c r="S42" s="218" t="s">
        <v>22</v>
      </c>
      <c r="T42" s="216">
        <f>T38+T41</f>
        <v>86</v>
      </c>
      <c r="U42" s="216">
        <f>U38+U41</f>
        <v>60</v>
      </c>
      <c r="V42" s="217" t="s">
        <v>22</v>
      </c>
      <c r="W42" s="218" t="s">
        <v>22</v>
      </c>
      <c r="X42" s="216">
        <f>X38+X41</f>
        <v>82</v>
      </c>
      <c r="Y42" s="216">
        <f>Y38+Y41</f>
        <v>98</v>
      </c>
      <c r="Z42" s="217" t="s">
        <v>22</v>
      </c>
      <c r="AA42" s="218" t="s">
        <v>22</v>
      </c>
      <c r="AB42" s="628">
        <f>SUM(D42,H42,L42,P42,T42,X42)</f>
        <v>532</v>
      </c>
      <c r="AC42" s="629">
        <f>SUM(E42,I42,M42,Q42,U42,Y42)</f>
        <v>452</v>
      </c>
      <c r="AD42" s="630" t="s">
        <v>22</v>
      </c>
      <c r="AE42" s="631">
        <f>SUM(AB42,AC42)</f>
        <v>984</v>
      </c>
    </row>
    <row r="43" spans="1:33" ht="17.25" thickTop="1" thickBot="1" x14ac:dyDescent="0.3">
      <c r="A43" s="591"/>
      <c r="B43" s="221"/>
      <c r="C43" s="222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6"/>
      <c r="AC43" s="816"/>
      <c r="AD43" s="816"/>
      <c r="AE43" s="816"/>
    </row>
    <row r="44" spans="1:33" ht="13.5" thickTop="1" x14ac:dyDescent="0.2">
      <c r="A44" s="458" t="s">
        <v>124</v>
      </c>
      <c r="B44" s="337" t="s">
        <v>1</v>
      </c>
      <c r="C44" s="338" t="s">
        <v>25</v>
      </c>
      <c r="D44" s="339"/>
      <c r="E44" s="339"/>
      <c r="F44" s="339"/>
      <c r="G44" s="339"/>
      <c r="H44" s="339"/>
      <c r="I44" s="340">
        <v>160</v>
      </c>
      <c r="J44" s="340" t="s">
        <v>22</v>
      </c>
      <c r="K44" s="340" t="s">
        <v>155</v>
      </c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41"/>
      <c r="AB44" s="226"/>
      <c r="AC44" s="226"/>
      <c r="AD44" s="226"/>
      <c r="AE44" s="226"/>
    </row>
    <row r="45" spans="1:33" x14ac:dyDescent="0.2">
      <c r="A45" s="459" t="s">
        <v>125</v>
      </c>
      <c r="B45" s="342" t="s">
        <v>1</v>
      </c>
      <c r="C45" s="343" t="s">
        <v>26</v>
      </c>
      <c r="D45" s="344"/>
      <c r="E45" s="344"/>
      <c r="F45" s="345"/>
      <c r="G45" s="345"/>
      <c r="H45" s="344"/>
      <c r="I45" s="344"/>
      <c r="J45" s="345"/>
      <c r="K45" s="345"/>
      <c r="L45" s="344"/>
      <c r="M45" s="344"/>
      <c r="N45" s="345"/>
      <c r="O45" s="345"/>
      <c r="P45" s="344"/>
      <c r="Q45" s="346">
        <v>160</v>
      </c>
      <c r="R45" s="347" t="s">
        <v>22</v>
      </c>
      <c r="S45" s="347" t="s">
        <v>155</v>
      </c>
      <c r="T45" s="344"/>
      <c r="U45" s="344"/>
      <c r="V45" s="345"/>
      <c r="W45" s="345"/>
      <c r="X45" s="344"/>
      <c r="Y45" s="348"/>
      <c r="Z45" s="349"/>
      <c r="AA45" s="350"/>
      <c r="AB45" s="226"/>
      <c r="AC45" s="226"/>
      <c r="AD45" s="226"/>
      <c r="AE45" s="226"/>
    </row>
    <row r="46" spans="1:33" ht="13.5" thickBot="1" x14ac:dyDescent="0.25">
      <c r="A46" s="460" t="s">
        <v>126</v>
      </c>
      <c r="B46" s="351" t="s">
        <v>1</v>
      </c>
      <c r="C46" s="352" t="s">
        <v>123</v>
      </c>
      <c r="D46" s="353"/>
      <c r="E46" s="353"/>
      <c r="F46" s="354"/>
      <c r="G46" s="354"/>
      <c r="H46" s="353"/>
      <c r="I46" s="353"/>
      <c r="J46" s="354"/>
      <c r="K46" s="354"/>
      <c r="L46" s="353"/>
      <c r="M46" s="353"/>
      <c r="N46" s="354"/>
      <c r="O46" s="354"/>
      <c r="P46" s="353"/>
      <c r="Q46" s="353"/>
      <c r="R46" s="354"/>
      <c r="S46" s="354"/>
      <c r="T46" s="353"/>
      <c r="U46" s="353"/>
      <c r="V46" s="354"/>
      <c r="W46" s="354"/>
      <c r="X46" s="353"/>
      <c r="Y46" s="346">
        <v>80</v>
      </c>
      <c r="Z46" s="347" t="s">
        <v>22</v>
      </c>
      <c r="AA46" s="347" t="s">
        <v>155</v>
      </c>
      <c r="AB46" s="226"/>
      <c r="AC46" s="226"/>
      <c r="AD46" s="226"/>
      <c r="AE46" s="226"/>
    </row>
    <row r="47" spans="1:33" ht="15.75" thickTop="1" x14ac:dyDescent="0.2">
      <c r="A47" s="817"/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230"/>
      <c r="U47" s="230"/>
      <c r="V47" s="230"/>
      <c r="W47" s="230"/>
      <c r="X47" s="230"/>
      <c r="Y47" s="230"/>
      <c r="Z47" s="230"/>
      <c r="AA47" s="230"/>
      <c r="AB47" s="232"/>
      <c r="AC47" s="232"/>
      <c r="AD47" s="232"/>
      <c r="AE47" s="233"/>
    </row>
    <row r="48" spans="1:33" ht="18" x14ac:dyDescent="0.2">
      <c r="A48" s="819" t="s">
        <v>24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234"/>
      <c r="U48" s="234"/>
      <c r="V48" s="234"/>
      <c r="W48" s="234"/>
      <c r="X48" s="234"/>
      <c r="Y48" s="234"/>
      <c r="Z48" s="234"/>
      <c r="AA48" s="234"/>
      <c r="AB48" s="232"/>
      <c r="AC48" s="232"/>
      <c r="AD48" s="232"/>
      <c r="AE48" s="233"/>
    </row>
    <row r="49" spans="1:31" ht="15" x14ac:dyDescent="0.2">
      <c r="A49" s="235"/>
      <c r="B49" s="42"/>
      <c r="C49" s="358" t="s">
        <v>19</v>
      </c>
      <c r="D49" s="359"/>
      <c r="E49" s="359"/>
      <c r="F49" s="102"/>
      <c r="G49" s="360" t="str">
        <f>IF(COUNTIF(G12:G46,"A")=0,"",COUNTIF(G12:G46,"A"))</f>
        <v/>
      </c>
      <c r="H49" s="359"/>
      <c r="I49" s="359"/>
      <c r="J49" s="102"/>
      <c r="K49" s="360">
        <f>IF(COUNTIF(K12:K46,"A")=0,"",COUNTIF(K12:K46,"A"))</f>
        <v>1</v>
      </c>
      <c r="L49" s="359"/>
      <c r="M49" s="359"/>
      <c r="N49" s="102"/>
      <c r="O49" s="360" t="str">
        <f>IF(COUNTIF(O12:O46,"A")=0,"",COUNTIF(O12:O46,"A"))</f>
        <v/>
      </c>
      <c r="P49" s="359"/>
      <c r="Q49" s="359"/>
      <c r="R49" s="102"/>
      <c r="S49" s="360">
        <f>IF(COUNTIF(S12:S46,"A")=0,"",COUNTIF(S12:S46,"A"))</f>
        <v>1</v>
      </c>
      <c r="T49" s="359"/>
      <c r="U49" s="359"/>
      <c r="V49" s="102"/>
      <c r="W49" s="360" t="str">
        <f>IF(COUNTIF(W12:W46,"A")=0,"",COUNTIF(W12:W46,"A"))</f>
        <v/>
      </c>
      <c r="X49" s="359"/>
      <c r="Y49" s="359"/>
      <c r="Z49" s="102"/>
      <c r="AA49" s="360">
        <f>IF(COUNTIF(AA12:AA46,"A")=0,"",COUNTIF(AA12:AA46,"A"))</f>
        <v>1</v>
      </c>
      <c r="AB49" s="359"/>
      <c r="AC49" s="359"/>
      <c r="AD49" s="102"/>
      <c r="AE49" s="370">
        <f t="shared" ref="AE49:AE61" si="9">IF(SUM(G49:AA49)=0,"",SUM(G49:AA49))</f>
        <v>3</v>
      </c>
    </row>
    <row r="50" spans="1:31" ht="15" x14ac:dyDescent="0.2">
      <c r="A50" s="235"/>
      <c r="B50" s="42"/>
      <c r="C50" s="358" t="s">
        <v>20</v>
      </c>
      <c r="D50" s="359"/>
      <c r="E50" s="359"/>
      <c r="F50" s="102"/>
      <c r="G50" s="360" t="str">
        <f>IF(COUNTIF(G12:G46,"B")=0,"",COUNTIF(G12:G46,"B"))</f>
        <v/>
      </c>
      <c r="H50" s="359"/>
      <c r="I50" s="359"/>
      <c r="J50" s="102"/>
      <c r="K50" s="360" t="str">
        <f>IF(COUNTIF(K12:K46,"B")=0,"",COUNTIF(K12:K46,"B"))</f>
        <v/>
      </c>
      <c r="L50" s="359"/>
      <c r="M50" s="359"/>
      <c r="N50" s="102"/>
      <c r="O50" s="360" t="str">
        <f>IF(COUNTIF(O12:O46,"B")=0,"",COUNTIF(O12:O46,"B"))</f>
        <v/>
      </c>
      <c r="P50" s="359"/>
      <c r="Q50" s="359"/>
      <c r="R50" s="102"/>
      <c r="S50" s="360" t="str">
        <f>IF(COUNTIF(S12:S46,"B")=0,"",COUNTIF(S12:S46,"B"))</f>
        <v/>
      </c>
      <c r="T50" s="359"/>
      <c r="U50" s="359"/>
      <c r="V50" s="102"/>
      <c r="W50" s="360" t="str">
        <f>IF(COUNTIF(W12:W46,"B")=0,"",COUNTIF(W12:W46,"B"))</f>
        <v/>
      </c>
      <c r="X50" s="359"/>
      <c r="Y50" s="359"/>
      <c r="Z50" s="102"/>
      <c r="AA50" s="360">
        <v>2</v>
      </c>
      <c r="AB50" s="359"/>
      <c r="AC50" s="359"/>
      <c r="AD50" s="102"/>
      <c r="AE50" s="370">
        <f t="shared" si="9"/>
        <v>2</v>
      </c>
    </row>
    <row r="51" spans="1:31" ht="15" x14ac:dyDescent="0.2">
      <c r="A51" s="235"/>
      <c r="B51" s="42"/>
      <c r="C51" s="358" t="s">
        <v>201</v>
      </c>
      <c r="D51" s="359"/>
      <c r="E51" s="359"/>
      <c r="F51" s="102"/>
      <c r="G51" s="360">
        <f>IF(COUNTIF(G12:G46,"ÉÉ")=0,"",COUNTIF(G12:G46,"ÉÉ"))</f>
        <v>1</v>
      </c>
      <c r="H51" s="359"/>
      <c r="I51" s="359"/>
      <c r="J51" s="102"/>
      <c r="K51" s="360">
        <f>IF(COUNTIF(K12:K46,"ÉÉ")=0,"",COUNTIF(K12:K46,"ÉÉ"))</f>
        <v>1</v>
      </c>
      <c r="L51" s="359"/>
      <c r="M51" s="359"/>
      <c r="N51" s="102"/>
      <c r="O51" s="360">
        <f>IF(COUNTIF(O12:O46,"ÉÉ")=0,"",COUNTIF(O12:O46,"ÉÉ"))</f>
        <v>1</v>
      </c>
      <c r="P51" s="359"/>
      <c r="Q51" s="359"/>
      <c r="R51" s="102"/>
      <c r="S51" s="360" t="str">
        <f>IF(COUNTIF(S12:S46,"ÉÉ")=0,"",COUNTIF(S12:S46,"ÉÉ"))</f>
        <v/>
      </c>
      <c r="T51" s="359"/>
      <c r="U51" s="359"/>
      <c r="V51" s="102"/>
      <c r="W51" s="360" t="str">
        <f>IF(COUNTIF(W12:W46,"ÉÉ")=0,"",COUNTIF(W12:W46,"ÉÉ"))</f>
        <v/>
      </c>
      <c r="X51" s="359"/>
      <c r="Y51" s="359"/>
      <c r="Z51" s="102"/>
      <c r="AA51" s="360">
        <f>IF(COUNTIF(AA12:AA46,"ÉÉ")=0,"",COUNTIF(AA12:AA46,"ÉÉ"))</f>
        <v>1</v>
      </c>
      <c r="AB51" s="359"/>
      <c r="AC51" s="359"/>
      <c r="AD51" s="102"/>
      <c r="AE51" s="370">
        <f t="shared" si="9"/>
        <v>4</v>
      </c>
    </row>
    <row r="52" spans="1:31" ht="15" x14ac:dyDescent="0.2">
      <c r="A52" s="235"/>
      <c r="B52" s="42"/>
      <c r="C52" s="358" t="s">
        <v>202</v>
      </c>
      <c r="D52" s="361"/>
      <c r="E52" s="361"/>
      <c r="F52" s="362"/>
      <c r="G52" s="360" t="str">
        <f>IF(COUNTIF(G12:G46,"ÉÉ(Z)")=0,"",COUNTIF(G12:G46,"ÉÉ(Z)"))</f>
        <v/>
      </c>
      <c r="H52" s="361"/>
      <c r="I52" s="361"/>
      <c r="J52" s="362"/>
      <c r="K52" s="360" t="str">
        <f>IF(COUNTIF(K12:K46,"ÉÉ(Z)")=0,"",COUNTIF(K12:K46,"ÉÉ(Z)"))</f>
        <v/>
      </c>
      <c r="L52" s="361"/>
      <c r="M52" s="361"/>
      <c r="N52" s="362"/>
      <c r="O52" s="360" t="str">
        <f>IF(COUNTIF(O12:O46,"ÉÉ(Z)")=0,"",COUNTIF(O12:O46,"ÉÉ(Z)"))</f>
        <v/>
      </c>
      <c r="P52" s="361"/>
      <c r="Q52" s="361"/>
      <c r="R52" s="362"/>
      <c r="S52" s="360" t="str">
        <f>IF(COUNTIF(S12:S46,"ÉÉ(Z)")=0,"",COUNTIF(S12:S46,"ÉÉ(Z)"))</f>
        <v/>
      </c>
      <c r="T52" s="361"/>
      <c r="U52" s="361"/>
      <c r="V52" s="362"/>
      <c r="W52" s="360" t="str">
        <f>IF(COUNTIF(W12:W46,"ÉÉ(Z)")=0,"",COUNTIF(W12:W46,"ÉÉ(Z)"))</f>
        <v/>
      </c>
      <c r="X52" s="361"/>
      <c r="Y52" s="361"/>
      <c r="Z52" s="362"/>
      <c r="AA52" s="360" t="str">
        <f>IF(COUNTIF(AA12:AA46,"ÉÉ(Z)")=0,"",COUNTIF(AA12:AA46,"ÉÉ(Z)"))</f>
        <v/>
      </c>
      <c r="AB52" s="361"/>
      <c r="AC52" s="361"/>
      <c r="AD52" s="362"/>
      <c r="AE52" s="370" t="str">
        <f t="shared" si="9"/>
        <v/>
      </c>
    </row>
    <row r="53" spans="1:31" ht="15" x14ac:dyDescent="0.2">
      <c r="A53" s="235"/>
      <c r="B53" s="42"/>
      <c r="C53" s="358" t="s">
        <v>203</v>
      </c>
      <c r="D53" s="359"/>
      <c r="E53" s="359"/>
      <c r="F53" s="102"/>
      <c r="G53" s="360" t="str">
        <f>IF(COUNTIF(G12:G46,"GYJ")=0,"",COUNTIF(G12:G46,"GYJ"))</f>
        <v/>
      </c>
      <c r="H53" s="359"/>
      <c r="I53" s="359"/>
      <c r="J53" s="102"/>
      <c r="K53" s="360">
        <f>IF(COUNTIF(K12:K46,"GYJ")=0,"",COUNTIF(K12:K46,"GYJ"))</f>
        <v>2</v>
      </c>
      <c r="L53" s="359"/>
      <c r="M53" s="359"/>
      <c r="N53" s="102"/>
      <c r="O53" s="360">
        <f>IF(COUNTIF(O12:O46,"GYJ")=0,"",COUNTIF(O12:O46,"GYJ"))</f>
        <v>1</v>
      </c>
      <c r="P53" s="359"/>
      <c r="Q53" s="359"/>
      <c r="R53" s="102"/>
      <c r="S53" s="360">
        <f>IF(COUNTIF(S12:S46,"GYJ")=0,"",COUNTIF(S12:S46,"GYJ"))</f>
        <v>1</v>
      </c>
      <c r="T53" s="359"/>
      <c r="U53" s="359"/>
      <c r="V53" s="102"/>
      <c r="W53" s="360">
        <f>IF(COUNTIF(W12:W46,"GYJ")=0,"",COUNTIF(W12:W46,"GYJ"))</f>
        <v>1</v>
      </c>
      <c r="X53" s="359"/>
      <c r="Y53" s="359"/>
      <c r="Z53" s="102"/>
      <c r="AA53" s="360">
        <f>IF(COUNTIF(AA12:AA46,"GYJ")=0,"",COUNTIF(AA12:AA46,"GYJ"))</f>
        <v>2</v>
      </c>
      <c r="AB53" s="359"/>
      <c r="AC53" s="359"/>
      <c r="AD53" s="102"/>
      <c r="AE53" s="370">
        <f t="shared" si="9"/>
        <v>7</v>
      </c>
    </row>
    <row r="54" spans="1:31" ht="15" x14ac:dyDescent="0.2">
      <c r="A54" s="235"/>
      <c r="B54" s="239"/>
      <c r="C54" s="358" t="s">
        <v>204</v>
      </c>
      <c r="D54" s="359"/>
      <c r="E54" s="359"/>
      <c r="F54" s="102"/>
      <c r="G54" s="360" t="str">
        <f>IF(COUNTIF(G12:G46,"GYJ(Z)")=0,"",COUNTIF(G12:G46,"GYJ(Z)"))</f>
        <v/>
      </c>
      <c r="H54" s="359"/>
      <c r="I54" s="359"/>
      <c r="J54" s="102"/>
      <c r="K54" s="360" t="str">
        <f>IF(COUNTIF(K12:K46,"GYJ(Z)")=0,"",COUNTIF(K12:K46,"GYJ(Z)"))</f>
        <v/>
      </c>
      <c r="L54" s="359"/>
      <c r="M54" s="359"/>
      <c r="N54" s="102"/>
      <c r="O54" s="360" t="str">
        <f>IF(COUNTIF(O12:O46,"GYJ(Z)")=0,"",COUNTIF(O12:O46,"GYJ(Z)"))</f>
        <v/>
      </c>
      <c r="P54" s="359"/>
      <c r="Q54" s="359"/>
      <c r="R54" s="102"/>
      <c r="S54" s="360" t="str">
        <f>IF(COUNTIF(S12:S46,"GYJ(Z)")=0,"",COUNTIF(S12:S46,"GYJ(Z)"))</f>
        <v/>
      </c>
      <c r="T54" s="359"/>
      <c r="U54" s="359"/>
      <c r="V54" s="102"/>
      <c r="W54" s="360" t="str">
        <f>IF(COUNTIF(W12:W46,"GYJ(Z)")=0,"",COUNTIF(W12:W46,"GYJ(Z)"))</f>
        <v/>
      </c>
      <c r="X54" s="359"/>
      <c r="Y54" s="359"/>
      <c r="Z54" s="102"/>
      <c r="AA54" s="360" t="str">
        <f>IF(COUNTIF(AA12:AA46,"GYJ(Z)")=0,"",COUNTIF(AA12:AA46,"GYJ(Z)"))</f>
        <v/>
      </c>
      <c r="AB54" s="359"/>
      <c r="AC54" s="359"/>
      <c r="AD54" s="102"/>
      <c r="AE54" s="370" t="str">
        <f t="shared" si="9"/>
        <v/>
      </c>
    </row>
    <row r="55" spans="1:31" ht="15" x14ac:dyDescent="0.2">
      <c r="A55" s="235"/>
      <c r="B55" s="42"/>
      <c r="C55" s="363" t="s">
        <v>156</v>
      </c>
      <c r="D55" s="359"/>
      <c r="E55" s="359"/>
      <c r="F55" s="102"/>
      <c r="G55" s="360" t="str">
        <f>IF(COUNTIF(G12:G46,"K")=0,"",COUNTIF(G12:G46,"K"))</f>
        <v/>
      </c>
      <c r="H55" s="359"/>
      <c r="I55" s="359"/>
      <c r="J55" s="102"/>
      <c r="K55" s="360" t="str">
        <f>IF(COUNTIF(K12:K46,"K")=0,"",COUNTIF(K12:K46,"K"))</f>
        <v/>
      </c>
      <c r="L55" s="359"/>
      <c r="M55" s="359"/>
      <c r="N55" s="102"/>
      <c r="O55" s="360">
        <f>IF(COUNTIF(O12:O46,"K")=0,"",COUNTIF(O12:O46,"K"))</f>
        <v>1</v>
      </c>
      <c r="P55" s="359"/>
      <c r="Q55" s="359"/>
      <c r="R55" s="102"/>
      <c r="S55" s="360" t="str">
        <f>IF(COUNTIF(S12:S46,"K")=0,"",COUNTIF(S12:S46,"K"))</f>
        <v/>
      </c>
      <c r="T55" s="359"/>
      <c r="U55" s="359"/>
      <c r="V55" s="102"/>
      <c r="W55" s="360" t="str">
        <f>IF(COUNTIF(W12:W46,"K")=0,"",COUNTIF(W12:W46,"K"))</f>
        <v/>
      </c>
      <c r="X55" s="359"/>
      <c r="Y55" s="359"/>
      <c r="Z55" s="102"/>
      <c r="AA55" s="360" t="str">
        <f>IF(COUNTIF(AA12:AA46,"K")=0,"",COUNTIF(AA12:AA46,"K"))</f>
        <v/>
      </c>
      <c r="AB55" s="359"/>
      <c r="AC55" s="359"/>
      <c r="AD55" s="102"/>
      <c r="AE55" s="370">
        <f t="shared" si="9"/>
        <v>1</v>
      </c>
    </row>
    <row r="56" spans="1:31" ht="15" x14ac:dyDescent="0.2">
      <c r="A56" s="235"/>
      <c r="B56" s="42"/>
      <c r="C56" s="363" t="s">
        <v>157</v>
      </c>
      <c r="D56" s="359"/>
      <c r="E56" s="359"/>
      <c r="F56" s="102"/>
      <c r="G56" s="360" t="str">
        <f>IF(COUNTIF(G12:G46,"K(Z)")=0,"",COUNTIF(G12:G46,"K(Z)"))</f>
        <v/>
      </c>
      <c r="H56" s="359"/>
      <c r="I56" s="359"/>
      <c r="J56" s="102"/>
      <c r="K56" s="360">
        <f>IF(COUNTIF(K12:K46,"K(Z)")=0,"",COUNTIF(K12:K46,"K(Z)"))</f>
        <v>3</v>
      </c>
      <c r="L56" s="359"/>
      <c r="M56" s="359"/>
      <c r="N56" s="102"/>
      <c r="O56" s="360">
        <f>IF(COUNTIF(O12:O46,"K(Z)")=0,"",COUNTIF(O12:O46,"K(Z)"))</f>
        <v>2</v>
      </c>
      <c r="P56" s="359"/>
      <c r="Q56" s="359"/>
      <c r="R56" s="102"/>
      <c r="S56" s="360">
        <f>IF(COUNTIF(S12:S46,"K(Z)")=0,"",COUNTIF(S12:S46,"K(Z)"))</f>
        <v>3</v>
      </c>
      <c r="T56" s="359"/>
      <c r="U56" s="359"/>
      <c r="V56" s="102"/>
      <c r="W56" s="360">
        <f>IF(COUNTIF(W12:W46,"K(Z)")=0,"",COUNTIF(W12:W46,"K(Z)"))</f>
        <v>1</v>
      </c>
      <c r="X56" s="359"/>
      <c r="Y56" s="359"/>
      <c r="Z56" s="102"/>
      <c r="AA56" s="360">
        <f>IF(COUNTIF(AA12:AA46,"K(Z)")=0,"",COUNTIF(AA12:AA46,"K(Z)"))</f>
        <v>2</v>
      </c>
      <c r="AB56" s="359"/>
      <c r="AC56" s="359"/>
      <c r="AD56" s="102"/>
      <c r="AE56" s="370">
        <f t="shared" si="9"/>
        <v>11</v>
      </c>
    </row>
    <row r="57" spans="1:31" ht="15" x14ac:dyDescent="0.2">
      <c r="A57" s="235"/>
      <c r="B57" s="42"/>
      <c r="C57" s="358" t="s">
        <v>21</v>
      </c>
      <c r="D57" s="359"/>
      <c r="E57" s="359"/>
      <c r="F57" s="102"/>
      <c r="G57" s="360" t="str">
        <f>IF(COUNTIF(G12:G46,"AV")=0,"",COUNTIF(G12:G46,"AV"))</f>
        <v/>
      </c>
      <c r="H57" s="359"/>
      <c r="I57" s="359"/>
      <c r="J57" s="102"/>
      <c r="K57" s="360" t="str">
        <f>IF(COUNTIF(K12:K46,"AV")=0,"",COUNTIF(K12:K46,"AV"))</f>
        <v/>
      </c>
      <c r="L57" s="359"/>
      <c r="M57" s="359"/>
      <c r="N57" s="102"/>
      <c r="O57" s="360" t="str">
        <f>IF(COUNTIF(O12:O46,"AV")=0,"",COUNTIF(O12:O46,"AV"))</f>
        <v/>
      </c>
      <c r="P57" s="359"/>
      <c r="Q57" s="359"/>
      <c r="R57" s="102"/>
      <c r="S57" s="360" t="str">
        <f>IF(COUNTIF(S12:S46,"AV")=0,"",COUNTIF(S12:S46,"AV"))</f>
        <v/>
      </c>
      <c r="T57" s="359"/>
      <c r="U57" s="359"/>
      <c r="V57" s="102"/>
      <c r="W57" s="360" t="str">
        <f>IF(COUNTIF(W12:W46,"AV")=0,"",COUNTIF(W12:W46,"AV"))</f>
        <v/>
      </c>
      <c r="X57" s="359"/>
      <c r="Y57" s="359"/>
      <c r="Z57" s="102"/>
      <c r="AA57" s="360" t="str">
        <f>IF(COUNTIF(AA12:AA46,"AV")=0,"",COUNTIF(AA12:AA46,"AV"))</f>
        <v/>
      </c>
      <c r="AB57" s="359"/>
      <c r="AC57" s="359"/>
      <c r="AD57" s="102"/>
      <c r="AE57" s="370" t="str">
        <f t="shared" si="9"/>
        <v/>
      </c>
    </row>
    <row r="58" spans="1:31" ht="15" x14ac:dyDescent="0.2">
      <c r="A58" s="235"/>
      <c r="B58" s="42"/>
      <c r="C58" s="358" t="s">
        <v>205</v>
      </c>
      <c r="D58" s="359"/>
      <c r="E58" s="359"/>
      <c r="F58" s="102"/>
      <c r="G58" s="360" t="str">
        <f>IF(COUNTIF(G12:G46,"KV")=0,"",COUNTIF(G12:G46,"KV"))</f>
        <v/>
      </c>
      <c r="H58" s="359"/>
      <c r="I58" s="359"/>
      <c r="J58" s="102"/>
      <c r="K58" s="360" t="str">
        <f>IF(COUNTIF(K12:K46,"KV")=0,"",COUNTIF(K12:K46,"KV"))</f>
        <v/>
      </c>
      <c r="L58" s="359"/>
      <c r="M58" s="359"/>
      <c r="N58" s="102"/>
      <c r="O58" s="360" t="str">
        <f>IF(COUNTIF(O12:O46,"KV")=0,"",COUNTIF(O12:O46,"KV"))</f>
        <v/>
      </c>
      <c r="P58" s="359"/>
      <c r="Q58" s="359"/>
      <c r="R58" s="102"/>
      <c r="S58" s="360" t="str">
        <f>IF(COUNTIF(S12:S46,"KV")=0,"",COUNTIF(S12:S46,"KV"))</f>
        <v/>
      </c>
      <c r="T58" s="359"/>
      <c r="U58" s="359"/>
      <c r="V58" s="102"/>
      <c r="W58" s="360" t="str">
        <f>IF(COUNTIF(W12:W46,"KV")=0,"",COUNTIF(W12:W46,"KV"))</f>
        <v/>
      </c>
      <c r="X58" s="359"/>
      <c r="Y58" s="359"/>
      <c r="Z58" s="102"/>
      <c r="AA58" s="360" t="str">
        <f>IF(COUNTIF(AA12:AA46,"KV")=0,"",COUNTIF(AA12:AA46,"KV"))</f>
        <v/>
      </c>
      <c r="AB58" s="359"/>
      <c r="AC58" s="359"/>
      <c r="AD58" s="102"/>
      <c r="AE58" s="370" t="str">
        <f t="shared" si="9"/>
        <v/>
      </c>
    </row>
    <row r="59" spans="1:31" ht="15" x14ac:dyDescent="0.2">
      <c r="A59" s="235"/>
      <c r="B59" s="42"/>
      <c r="C59" s="358" t="s">
        <v>206</v>
      </c>
      <c r="D59" s="364"/>
      <c r="E59" s="364"/>
      <c r="F59" s="365"/>
      <c r="G59" s="360" t="str">
        <f>IF(COUNTIF(G12:G46,"SZG")=0,"",COUNTIF(G12:G46,"SZG"))</f>
        <v/>
      </c>
      <c r="H59" s="364"/>
      <c r="I59" s="364"/>
      <c r="J59" s="365"/>
      <c r="K59" s="360" t="str">
        <f>IF(COUNTIF(K12:K46,"SZG")=0,"",COUNTIF(K12:K46,"SZG"))</f>
        <v/>
      </c>
      <c r="L59" s="364"/>
      <c r="M59" s="364"/>
      <c r="N59" s="365"/>
      <c r="O59" s="360" t="str">
        <f>IF(COUNTIF(O12:O46,"SZG")=0,"",COUNTIF(O12:O46,"SZG"))</f>
        <v/>
      </c>
      <c r="P59" s="364"/>
      <c r="Q59" s="364"/>
      <c r="R59" s="365"/>
      <c r="S59" s="360" t="str">
        <f>IF(COUNTIF(S12:S46,"SZG")=0,"",COUNTIF(S12:S46,"SZG"))</f>
        <v/>
      </c>
      <c r="T59" s="364"/>
      <c r="U59" s="364"/>
      <c r="V59" s="365"/>
      <c r="W59" s="360" t="str">
        <f>IF(COUNTIF(W12:W46,"SZG")=0,"",COUNTIF(W12:W46,"SZG"))</f>
        <v/>
      </c>
      <c r="X59" s="364"/>
      <c r="Y59" s="364"/>
      <c r="Z59" s="365"/>
      <c r="AA59" s="360" t="str">
        <f>IF(COUNTIF(AA12:AA46,"SZG")=0,"",COUNTIF(AA12:AA46,"SZG"))</f>
        <v/>
      </c>
      <c r="AB59" s="359"/>
      <c r="AC59" s="359"/>
      <c r="AD59" s="102"/>
      <c r="AE59" s="370" t="str">
        <f t="shared" si="9"/>
        <v/>
      </c>
    </row>
    <row r="60" spans="1:31" ht="15" x14ac:dyDescent="0.2">
      <c r="A60" s="235"/>
      <c r="B60" s="42"/>
      <c r="C60" s="358" t="s">
        <v>207</v>
      </c>
      <c r="D60" s="364"/>
      <c r="E60" s="364"/>
      <c r="F60" s="365"/>
      <c r="G60" s="360" t="str">
        <f>IF(COUNTIF(G12:G46,"ZV")=0,"",COUNTIF(G12:G46,"ZV"))</f>
        <v/>
      </c>
      <c r="H60" s="364"/>
      <c r="I60" s="364"/>
      <c r="J60" s="365"/>
      <c r="K60" s="360" t="str">
        <f>IF(COUNTIF(K12:K46,"ZV")=0,"",COUNTIF(K12:K46,"ZV"))</f>
        <v/>
      </c>
      <c r="L60" s="364"/>
      <c r="M60" s="364"/>
      <c r="N60" s="365"/>
      <c r="O60" s="360" t="str">
        <f>IF(COUNTIF(O12:O46,"ZV")=0,"",COUNTIF(O12:O46,"ZV"))</f>
        <v/>
      </c>
      <c r="P60" s="364"/>
      <c r="Q60" s="364"/>
      <c r="R60" s="365"/>
      <c r="S60" s="360" t="str">
        <f>IF(COUNTIF(S12:S46,"ZV")=0,"",COUNTIF(S12:S46,"ZV"))</f>
        <v/>
      </c>
      <c r="T60" s="364"/>
      <c r="U60" s="364"/>
      <c r="V60" s="365"/>
      <c r="W60" s="360" t="str">
        <f>IF(COUNTIF(W12:W46,"ZV")=0,"",COUNTIF(W12:W46,"ZV"))</f>
        <v/>
      </c>
      <c r="X60" s="364"/>
      <c r="Y60" s="364"/>
      <c r="Z60" s="365"/>
      <c r="AA60" s="360">
        <f>IF(COUNTIF(AA12:AA46,"ZV")=0,"",COUNTIF(AA12:AA46,"ZV"))</f>
        <v>1</v>
      </c>
      <c r="AB60" s="359"/>
      <c r="AC60" s="359"/>
      <c r="AD60" s="102"/>
      <c r="AE60" s="370">
        <f t="shared" si="9"/>
        <v>1</v>
      </c>
    </row>
    <row r="61" spans="1:31" ht="15.75" thickBot="1" x14ac:dyDescent="0.25">
      <c r="A61" s="388"/>
      <c r="B61" s="389"/>
      <c r="C61" s="407" t="s">
        <v>27</v>
      </c>
      <c r="D61" s="408"/>
      <c r="E61" s="408"/>
      <c r="F61" s="409"/>
      <c r="G61" s="410">
        <f>IF(SUM(G49:G60)=0,"",SUM(G49:G60))</f>
        <v>1</v>
      </c>
      <c r="H61" s="408"/>
      <c r="I61" s="408"/>
      <c r="J61" s="409"/>
      <c r="K61" s="410">
        <f>IF(SUM(K49:K60)=0,"",SUM(K49:K60))</f>
        <v>7</v>
      </c>
      <c r="L61" s="408"/>
      <c r="M61" s="408"/>
      <c r="N61" s="409"/>
      <c r="O61" s="410">
        <f>IF(SUM(O49:O60)=0,"",SUM(O49:O60))</f>
        <v>5</v>
      </c>
      <c r="P61" s="408"/>
      <c r="Q61" s="408"/>
      <c r="R61" s="409"/>
      <c r="S61" s="410">
        <f>IF(SUM(S49:S60)=0,"",SUM(S49:S60))</f>
        <v>5</v>
      </c>
      <c r="T61" s="408"/>
      <c r="U61" s="408"/>
      <c r="V61" s="409"/>
      <c r="W61" s="410">
        <f>IF(SUM(W49:W60)=0,"",SUM(W49:W60))</f>
        <v>2</v>
      </c>
      <c r="X61" s="408"/>
      <c r="Y61" s="408"/>
      <c r="Z61" s="409"/>
      <c r="AA61" s="410">
        <f>IF(SUM(AA49:AA60)=0,"",SUM(AA49:AA60))</f>
        <v>9</v>
      </c>
      <c r="AB61" s="408"/>
      <c r="AC61" s="408"/>
      <c r="AD61" s="409"/>
      <c r="AE61" s="370">
        <f t="shared" si="9"/>
        <v>29</v>
      </c>
    </row>
    <row r="62" spans="1:31" ht="13.5" thickTop="1" x14ac:dyDescent="0.2"/>
  </sheetData>
  <protectedRanges>
    <protectedRange sqref="C48" name="Tartomány4"/>
    <protectedRange sqref="C60:C61" name="Tartomány4_1"/>
    <protectedRange sqref="C23:C24 C26" name="Tartomány1_2_1"/>
    <protectedRange sqref="C35:C36" name="Tartomány1_2_1_4"/>
    <protectedRange sqref="C25" name="Tartomány1_2_1_1_1"/>
    <protectedRange sqref="C27:C29" name="Tartomány1_2_1_2"/>
    <protectedRange sqref="C21:C22" name="Tartomány1_2_1_2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7:S47"/>
    <mergeCell ref="A48:S48"/>
    <mergeCell ref="AD8:AD9"/>
    <mergeCell ref="AE8:AE9"/>
    <mergeCell ref="D39:S39"/>
    <mergeCell ref="T39:AA39"/>
    <mergeCell ref="AB39:AE3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3:S43"/>
    <mergeCell ref="T43:AA43"/>
    <mergeCell ref="AB43:AE4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A4" zoomScale="80" zoomScaleNormal="80" workbookViewId="0">
      <selection activeCell="AC10" sqref="AC10"/>
    </sheetView>
  </sheetViews>
  <sheetFormatPr defaultRowHeight="12.75" x14ac:dyDescent="0.2"/>
  <cols>
    <col min="1" max="1" width="15.33203125" style="1" customWidth="1"/>
    <col min="2" max="2" width="9.33203125" style="1" customWidth="1"/>
    <col min="3" max="3" width="62" style="1" customWidth="1"/>
    <col min="4" max="31" width="9.33203125" style="1" customWidth="1"/>
    <col min="32" max="32" width="37" style="1" customWidth="1"/>
    <col min="33" max="33" width="26.1640625" style="1" customWidth="1"/>
    <col min="34" max="16384" width="9.33203125" style="1"/>
  </cols>
  <sheetData>
    <row r="1" spans="1:33" ht="23.25" x14ac:dyDescent="0.2">
      <c r="A1" s="849" t="s">
        <v>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</row>
    <row r="2" spans="1:33" ht="23.25" x14ac:dyDescent="0.2">
      <c r="A2" s="807" t="s">
        <v>217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3.25" x14ac:dyDescent="0.2">
      <c r="A3" s="821" t="s">
        <v>225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</row>
    <row r="4" spans="1:33" ht="23.25" x14ac:dyDescent="0.2">
      <c r="A4" s="807" t="s">
        <v>444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</row>
    <row r="5" spans="1:33" ht="24" thickBot="1" x14ac:dyDescent="0.25">
      <c r="A5" s="806" t="s">
        <v>214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33" ht="14.25" thickTop="1" thickBot="1" x14ac:dyDescent="0.25">
      <c r="A6" s="873" t="s">
        <v>14</v>
      </c>
      <c r="B6" s="876" t="s">
        <v>15</v>
      </c>
      <c r="C6" s="879" t="s">
        <v>16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3"/>
      <c r="AC6" s="863"/>
      <c r="AD6" s="863"/>
      <c r="AE6" s="864"/>
      <c r="AF6" s="804" t="s">
        <v>293</v>
      </c>
      <c r="AG6" s="804" t="s">
        <v>294</v>
      </c>
    </row>
    <row r="7" spans="1:33" x14ac:dyDescent="0.2">
      <c r="A7" s="874"/>
      <c r="B7" s="877"/>
      <c r="C7" s="880"/>
      <c r="D7" s="843" t="s">
        <v>2</v>
      </c>
      <c r="E7" s="844"/>
      <c r="F7" s="844"/>
      <c r="G7" s="845"/>
      <c r="H7" s="844" t="s">
        <v>3</v>
      </c>
      <c r="I7" s="844"/>
      <c r="J7" s="844"/>
      <c r="K7" s="846"/>
      <c r="L7" s="844" t="s">
        <v>4</v>
      </c>
      <c r="M7" s="844"/>
      <c r="N7" s="844"/>
      <c r="O7" s="845"/>
      <c r="P7" s="844" t="s">
        <v>5</v>
      </c>
      <c r="Q7" s="844"/>
      <c r="R7" s="844"/>
      <c r="S7" s="845"/>
      <c r="T7" s="844" t="s">
        <v>6</v>
      </c>
      <c r="U7" s="844"/>
      <c r="V7" s="844"/>
      <c r="W7" s="845"/>
      <c r="X7" s="844" t="s">
        <v>7</v>
      </c>
      <c r="Y7" s="844"/>
      <c r="Z7" s="844"/>
      <c r="AA7" s="846"/>
      <c r="AB7" s="865"/>
      <c r="AC7" s="865"/>
      <c r="AD7" s="865"/>
      <c r="AE7" s="866"/>
      <c r="AF7" s="814"/>
      <c r="AG7" s="805"/>
    </row>
    <row r="8" spans="1:33" x14ac:dyDescent="0.2">
      <c r="A8" s="874"/>
      <c r="B8" s="877"/>
      <c r="C8" s="880"/>
      <c r="D8" s="374"/>
      <c r="E8" s="375"/>
      <c r="F8" s="837" t="s">
        <v>13</v>
      </c>
      <c r="G8" s="835" t="s">
        <v>219</v>
      </c>
      <c r="H8" s="375"/>
      <c r="I8" s="375"/>
      <c r="J8" s="837" t="s">
        <v>13</v>
      </c>
      <c r="K8" s="871" t="s">
        <v>219</v>
      </c>
      <c r="L8" s="375"/>
      <c r="M8" s="375"/>
      <c r="N8" s="837" t="s">
        <v>13</v>
      </c>
      <c r="O8" s="835" t="s">
        <v>219</v>
      </c>
      <c r="P8" s="375"/>
      <c r="Q8" s="375"/>
      <c r="R8" s="837" t="s">
        <v>13</v>
      </c>
      <c r="S8" s="835" t="s">
        <v>219</v>
      </c>
      <c r="T8" s="374"/>
      <c r="U8" s="375"/>
      <c r="V8" s="837" t="s">
        <v>13</v>
      </c>
      <c r="W8" s="835" t="s">
        <v>219</v>
      </c>
      <c r="X8" s="375"/>
      <c r="Y8" s="375"/>
      <c r="Z8" s="837" t="s">
        <v>13</v>
      </c>
      <c r="AA8" s="835" t="s">
        <v>219</v>
      </c>
      <c r="AB8" s="374"/>
      <c r="AC8" s="375"/>
      <c r="AD8" s="837" t="s">
        <v>13</v>
      </c>
      <c r="AE8" s="847" t="s">
        <v>163</v>
      </c>
      <c r="AF8" s="814"/>
      <c r="AG8" s="805"/>
    </row>
    <row r="9" spans="1:33" ht="67.5" thickBot="1" x14ac:dyDescent="0.25">
      <c r="A9" s="875"/>
      <c r="B9" s="878"/>
      <c r="C9" s="858"/>
      <c r="D9" s="376" t="s">
        <v>220</v>
      </c>
      <c r="E9" s="377" t="s">
        <v>220</v>
      </c>
      <c r="F9" s="838"/>
      <c r="G9" s="836"/>
      <c r="H9" s="377" t="s">
        <v>220</v>
      </c>
      <c r="I9" s="377" t="s">
        <v>220</v>
      </c>
      <c r="J9" s="838"/>
      <c r="K9" s="872"/>
      <c r="L9" s="377" t="s">
        <v>220</v>
      </c>
      <c r="M9" s="377" t="s">
        <v>220</v>
      </c>
      <c r="N9" s="838"/>
      <c r="O9" s="836"/>
      <c r="P9" s="377" t="s">
        <v>220</v>
      </c>
      <c r="Q9" s="377" t="s">
        <v>220</v>
      </c>
      <c r="R9" s="838"/>
      <c r="S9" s="836"/>
      <c r="T9" s="376" t="s">
        <v>220</v>
      </c>
      <c r="U9" s="377" t="s">
        <v>220</v>
      </c>
      <c r="V9" s="838"/>
      <c r="W9" s="836"/>
      <c r="X9" s="377" t="s">
        <v>220</v>
      </c>
      <c r="Y9" s="377" t="s">
        <v>220</v>
      </c>
      <c r="Z9" s="838"/>
      <c r="AA9" s="836"/>
      <c r="AB9" s="376" t="s">
        <v>221</v>
      </c>
      <c r="AC9" s="377" t="s">
        <v>221</v>
      </c>
      <c r="AD9" s="838"/>
      <c r="AE9" s="848"/>
      <c r="AF9" s="814"/>
      <c r="AG9" s="805"/>
    </row>
    <row r="10" spans="1:33" s="8" customFormat="1" ht="17.25" thickBot="1" x14ac:dyDescent="0.3">
      <c r="A10" s="183"/>
      <c r="B10" s="184"/>
      <c r="C10" s="185" t="s">
        <v>209</v>
      </c>
      <c r="D10" s="39">
        <f>BÜIGSZAK!D81</f>
        <v>52</v>
      </c>
      <c r="E10" s="39">
        <f>BÜIGSZAK!E81</f>
        <v>102</v>
      </c>
      <c r="F10" s="39">
        <f>BÜIGSZAK!F81</f>
        <v>25</v>
      </c>
      <c r="G10" s="40" t="s">
        <v>22</v>
      </c>
      <c r="H10" s="623">
        <f>BÜIGSZAK!H81</f>
        <v>64</v>
      </c>
      <c r="I10" s="623">
        <f>BÜIGSZAK!I81</f>
        <v>40</v>
      </c>
      <c r="J10" s="623">
        <f>BÜIGSZAK!J81</f>
        <v>22</v>
      </c>
      <c r="K10" s="623" t="s">
        <v>22</v>
      </c>
      <c r="L10" s="623">
        <f>BÜIGSZAK!L81</f>
        <v>90</v>
      </c>
      <c r="M10" s="623">
        <f>BÜIGSZAK!M81</f>
        <v>24</v>
      </c>
      <c r="N10" s="623">
        <f>BÜIGSZAK!N81</f>
        <v>24</v>
      </c>
      <c r="O10" s="623" t="s">
        <v>22</v>
      </c>
      <c r="P10" s="623">
        <f>BÜIGSZAK!P81</f>
        <v>64</v>
      </c>
      <c r="Q10" s="623">
        <f>BÜIGSZAK!Q81</f>
        <v>52</v>
      </c>
      <c r="R10" s="623">
        <f>BÜIGSZAK!R81</f>
        <v>24</v>
      </c>
      <c r="S10" s="623" t="s">
        <v>22</v>
      </c>
      <c r="T10" s="623">
        <f>BÜIGSZAK!T81</f>
        <v>70</v>
      </c>
      <c r="U10" s="623">
        <f>BÜIGSZAK!U81</f>
        <v>28</v>
      </c>
      <c r="V10" s="623">
        <f>BÜIGSZAK!V81</f>
        <v>24</v>
      </c>
      <c r="W10" s="623" t="s">
        <v>22</v>
      </c>
      <c r="X10" s="623">
        <f>BÜIGSZAK!X81</f>
        <v>42</v>
      </c>
      <c r="Y10" s="623">
        <f>BÜIGSZAK!Y81</f>
        <v>52</v>
      </c>
      <c r="Z10" s="623">
        <f>BÜIGSZAK!Z81</f>
        <v>23</v>
      </c>
      <c r="AA10" s="623" t="s">
        <v>22</v>
      </c>
      <c r="AB10" s="623">
        <f>BÜIGSZAK!AB81</f>
        <v>382</v>
      </c>
      <c r="AC10" s="623">
        <f>BÜIGSZAK!AC81</f>
        <v>262</v>
      </c>
      <c r="AD10" s="623">
        <f>SUM(F10,J10,N10,R10,V10,Z10)</f>
        <v>142</v>
      </c>
      <c r="AE10" s="623">
        <f>SUM(AB10,AC10)</f>
        <v>644</v>
      </c>
      <c r="AF10" s="187"/>
      <c r="AG10" s="187"/>
    </row>
    <row r="11" spans="1:33" ht="16.5" x14ac:dyDescent="0.25">
      <c r="A11" s="188" t="s">
        <v>3</v>
      </c>
      <c r="B11" s="189"/>
      <c r="C11" s="379" t="s">
        <v>210</v>
      </c>
      <c r="D11" s="463"/>
      <c r="E11" s="463"/>
      <c r="F11" s="464"/>
      <c r="G11" s="465"/>
      <c r="H11" s="463"/>
      <c r="I11" s="463"/>
      <c r="J11" s="464"/>
      <c r="K11" s="466"/>
      <c r="L11" s="463"/>
      <c r="M11" s="463"/>
      <c r="N11" s="464"/>
      <c r="O11" s="465"/>
      <c r="P11" s="463"/>
      <c r="Q11" s="463"/>
      <c r="R11" s="464"/>
      <c r="S11" s="467"/>
      <c r="T11" s="463"/>
      <c r="U11" s="463"/>
      <c r="V11" s="464"/>
      <c r="W11" s="466"/>
      <c r="X11" s="463"/>
      <c r="Y11" s="463"/>
      <c r="Z11" s="464"/>
      <c r="AA11" s="465"/>
      <c r="AB11" s="468"/>
      <c r="AC11" s="468"/>
      <c r="AD11" s="468"/>
      <c r="AE11" s="469"/>
      <c r="AF11" s="196"/>
      <c r="AG11" s="196"/>
    </row>
    <row r="12" spans="1:33" ht="15" x14ac:dyDescent="0.2">
      <c r="A12" s="453" t="s">
        <v>140</v>
      </c>
      <c r="B12" s="9" t="s">
        <v>128</v>
      </c>
      <c r="C12" s="45" t="s">
        <v>141</v>
      </c>
      <c r="D12" s="70">
        <v>22</v>
      </c>
      <c r="E12" s="320"/>
      <c r="F12" s="327">
        <v>4</v>
      </c>
      <c r="G12" s="112" t="s">
        <v>166</v>
      </c>
      <c r="H12" s="70"/>
      <c r="I12" s="320"/>
      <c r="J12" s="327"/>
      <c r="K12" s="391"/>
      <c r="L12" s="320"/>
      <c r="M12" s="320"/>
      <c r="N12" s="327"/>
      <c r="O12" s="112"/>
      <c r="P12" s="70"/>
      <c r="Q12" s="320"/>
      <c r="R12" s="327"/>
      <c r="S12" s="112"/>
      <c r="T12" s="70"/>
      <c r="U12" s="320"/>
      <c r="V12" s="327"/>
      <c r="W12" s="391"/>
      <c r="X12" s="320"/>
      <c r="Y12" s="320"/>
      <c r="Z12" s="327"/>
      <c r="AA12" s="112"/>
      <c r="AB12" s="70">
        <f>SUM(D12,H12,L12,P12,T12,X12)</f>
        <v>22</v>
      </c>
      <c r="AC12" s="315">
        <f>SUM(E12,I12,M12,Q12,U12,Y12)</f>
        <v>0</v>
      </c>
      <c r="AD12" s="315">
        <f>SUM(F12,J12,N12,R12,V12,Z12)</f>
        <v>4</v>
      </c>
      <c r="AE12" s="315">
        <f>SUM(AB12,AC12)</f>
        <v>22</v>
      </c>
      <c r="AF12" s="7" t="s">
        <v>305</v>
      </c>
      <c r="AG12" s="7" t="s">
        <v>306</v>
      </c>
    </row>
    <row r="13" spans="1:33" ht="15" x14ac:dyDescent="0.2">
      <c r="A13" s="454" t="s">
        <v>92</v>
      </c>
      <c r="B13" s="9" t="s">
        <v>128</v>
      </c>
      <c r="C13" s="57" t="s">
        <v>142</v>
      </c>
      <c r="D13" s="70"/>
      <c r="E13" s="320"/>
      <c r="F13" s="327"/>
      <c r="G13" s="112"/>
      <c r="H13" s="70"/>
      <c r="I13" s="320">
        <v>8</v>
      </c>
      <c r="J13" s="327">
        <v>1</v>
      </c>
      <c r="K13" s="391" t="s">
        <v>166</v>
      </c>
      <c r="L13" s="320"/>
      <c r="M13" s="320"/>
      <c r="N13" s="327"/>
      <c r="O13" s="112"/>
      <c r="P13" s="70"/>
      <c r="Q13" s="320"/>
      <c r="R13" s="327"/>
      <c r="S13" s="112"/>
      <c r="T13" s="70"/>
      <c r="U13" s="320"/>
      <c r="V13" s="392"/>
      <c r="W13" s="470"/>
      <c r="X13" s="320"/>
      <c r="Y13" s="320"/>
      <c r="Z13" s="327"/>
      <c r="AA13" s="112"/>
      <c r="AB13" s="70">
        <f t="shared" ref="AB13:AB36" si="0">SUM(D13,H13,L13,P13,T13,X13)</f>
        <v>0</v>
      </c>
      <c r="AC13" s="315">
        <f t="shared" ref="AC13:AC32" si="1">SUM(E13,I13,M13,Q13,U13,Y13)</f>
        <v>8</v>
      </c>
      <c r="AD13" s="315">
        <f t="shared" ref="AD13:AD36" si="2">SUM(F13,J13,N13,R13,V13,Z13)</f>
        <v>1</v>
      </c>
      <c r="AE13" s="315">
        <f t="shared" ref="AE13:AE36" si="3">SUM(AB13,AC13)</f>
        <v>8</v>
      </c>
      <c r="AF13" s="6" t="s">
        <v>323</v>
      </c>
      <c r="AG13" s="7" t="s">
        <v>327</v>
      </c>
    </row>
    <row r="14" spans="1:33" ht="15" x14ac:dyDescent="0.2">
      <c r="A14" s="454" t="s">
        <v>96</v>
      </c>
      <c r="B14" s="9" t="s">
        <v>128</v>
      </c>
      <c r="C14" s="57" t="s">
        <v>143</v>
      </c>
      <c r="D14" s="70"/>
      <c r="E14" s="320"/>
      <c r="F14" s="327"/>
      <c r="G14" s="112"/>
      <c r="H14" s="70"/>
      <c r="I14" s="320"/>
      <c r="J14" s="327"/>
      <c r="K14" s="391"/>
      <c r="L14" s="320"/>
      <c r="M14" s="320">
        <v>8</v>
      </c>
      <c r="N14" s="327">
        <v>1</v>
      </c>
      <c r="O14" s="112" t="s">
        <v>166</v>
      </c>
      <c r="P14" s="70"/>
      <c r="Q14" s="320"/>
      <c r="R14" s="327"/>
      <c r="S14" s="112"/>
      <c r="T14" s="70"/>
      <c r="U14" s="320"/>
      <c r="V14" s="392"/>
      <c r="W14" s="470"/>
      <c r="X14" s="320"/>
      <c r="Y14" s="320"/>
      <c r="Z14" s="327"/>
      <c r="AA14" s="112"/>
      <c r="AB14" s="70">
        <f t="shared" si="0"/>
        <v>0</v>
      </c>
      <c r="AC14" s="315">
        <f t="shared" si="1"/>
        <v>8</v>
      </c>
      <c r="AD14" s="315">
        <f t="shared" si="2"/>
        <v>1</v>
      </c>
      <c r="AE14" s="315">
        <f t="shared" si="3"/>
        <v>8</v>
      </c>
      <c r="AF14" s="6" t="s">
        <v>323</v>
      </c>
      <c r="AG14" s="7" t="s">
        <v>327</v>
      </c>
    </row>
    <row r="15" spans="1:33" ht="15" x14ac:dyDescent="0.2">
      <c r="A15" s="454" t="s">
        <v>98</v>
      </c>
      <c r="B15" s="9" t="s">
        <v>128</v>
      </c>
      <c r="C15" s="57" t="s">
        <v>144</v>
      </c>
      <c r="D15" s="70"/>
      <c r="E15" s="320"/>
      <c r="F15" s="327"/>
      <c r="G15" s="112"/>
      <c r="H15" s="70"/>
      <c r="I15" s="320"/>
      <c r="J15" s="327"/>
      <c r="K15" s="391"/>
      <c r="L15" s="320"/>
      <c r="M15" s="320"/>
      <c r="N15" s="327"/>
      <c r="O15" s="112"/>
      <c r="P15" s="70"/>
      <c r="Q15" s="320">
        <v>8</v>
      </c>
      <c r="R15" s="327">
        <v>1</v>
      </c>
      <c r="S15" s="112" t="s">
        <v>166</v>
      </c>
      <c r="T15" s="70"/>
      <c r="U15" s="320"/>
      <c r="V15" s="392"/>
      <c r="W15" s="470"/>
      <c r="X15" s="320"/>
      <c r="Y15" s="320"/>
      <c r="Z15" s="327"/>
      <c r="AA15" s="112"/>
      <c r="AB15" s="70">
        <f t="shared" si="0"/>
        <v>0</v>
      </c>
      <c r="AC15" s="315">
        <f t="shared" si="1"/>
        <v>8</v>
      </c>
      <c r="AD15" s="315">
        <f t="shared" si="2"/>
        <v>1</v>
      </c>
      <c r="AE15" s="315">
        <f t="shared" si="3"/>
        <v>8</v>
      </c>
      <c r="AF15" s="6" t="s">
        <v>323</v>
      </c>
      <c r="AG15" s="7" t="s">
        <v>327</v>
      </c>
    </row>
    <row r="16" spans="1:33" ht="15" x14ac:dyDescent="0.2">
      <c r="A16" s="454" t="s">
        <v>100</v>
      </c>
      <c r="B16" s="9" t="s">
        <v>128</v>
      </c>
      <c r="C16" s="57" t="s">
        <v>101</v>
      </c>
      <c r="D16" s="70"/>
      <c r="E16" s="320"/>
      <c r="F16" s="327"/>
      <c r="G16" s="112"/>
      <c r="H16" s="70"/>
      <c r="I16" s="320"/>
      <c r="J16" s="327"/>
      <c r="K16" s="391"/>
      <c r="L16" s="320"/>
      <c r="M16" s="320"/>
      <c r="N16" s="327"/>
      <c r="O16" s="112"/>
      <c r="P16" s="70"/>
      <c r="Q16" s="320"/>
      <c r="R16" s="327"/>
      <c r="S16" s="112"/>
      <c r="T16" s="70"/>
      <c r="U16" s="320">
        <v>8</v>
      </c>
      <c r="V16" s="392">
        <v>1</v>
      </c>
      <c r="W16" s="470" t="s">
        <v>166</v>
      </c>
      <c r="X16" s="320"/>
      <c r="Y16" s="320"/>
      <c r="Z16" s="327"/>
      <c r="AA16" s="112"/>
      <c r="AB16" s="70">
        <f t="shared" si="0"/>
        <v>0</v>
      </c>
      <c r="AC16" s="315">
        <f t="shared" si="1"/>
        <v>8</v>
      </c>
      <c r="AD16" s="315">
        <f t="shared" si="2"/>
        <v>1</v>
      </c>
      <c r="AE16" s="315">
        <f t="shared" si="3"/>
        <v>8</v>
      </c>
      <c r="AF16" s="6" t="s">
        <v>323</v>
      </c>
      <c r="AG16" s="7" t="s">
        <v>327</v>
      </c>
    </row>
    <row r="17" spans="1:33" ht="15" x14ac:dyDescent="0.2">
      <c r="A17" s="454" t="s">
        <v>102</v>
      </c>
      <c r="B17" s="9" t="s">
        <v>128</v>
      </c>
      <c r="C17" s="57" t="s">
        <v>103</v>
      </c>
      <c r="D17" s="70"/>
      <c r="E17" s="320"/>
      <c r="F17" s="327"/>
      <c r="G17" s="112"/>
      <c r="H17" s="70"/>
      <c r="I17" s="320"/>
      <c r="J17" s="327"/>
      <c r="K17" s="391"/>
      <c r="L17" s="320"/>
      <c r="M17" s="320"/>
      <c r="N17" s="327"/>
      <c r="O17" s="112"/>
      <c r="P17" s="70"/>
      <c r="Q17" s="320"/>
      <c r="R17" s="327"/>
      <c r="S17" s="112"/>
      <c r="T17" s="70"/>
      <c r="U17" s="320"/>
      <c r="V17" s="392"/>
      <c r="W17" s="470"/>
      <c r="X17" s="320"/>
      <c r="Y17" s="320">
        <v>4</v>
      </c>
      <c r="Z17" s="327">
        <v>1</v>
      </c>
      <c r="AA17" s="112" t="s">
        <v>166</v>
      </c>
      <c r="AB17" s="70">
        <f t="shared" si="0"/>
        <v>0</v>
      </c>
      <c r="AC17" s="315">
        <f t="shared" si="1"/>
        <v>4</v>
      </c>
      <c r="AD17" s="315">
        <f t="shared" si="2"/>
        <v>1</v>
      </c>
      <c r="AE17" s="315">
        <f t="shared" si="3"/>
        <v>4</v>
      </c>
      <c r="AF17" s="6" t="s">
        <v>323</v>
      </c>
      <c r="AG17" s="7" t="s">
        <v>327</v>
      </c>
    </row>
    <row r="18" spans="1:33" ht="15" x14ac:dyDescent="0.2">
      <c r="A18" s="736" t="s">
        <v>346</v>
      </c>
      <c r="B18" s="9" t="s">
        <v>128</v>
      </c>
      <c r="C18" s="307" t="s">
        <v>226</v>
      </c>
      <c r="D18" s="70"/>
      <c r="E18" s="320"/>
      <c r="F18" s="327"/>
      <c r="G18" s="112"/>
      <c r="H18" s="70"/>
      <c r="I18" s="320"/>
      <c r="J18" s="327"/>
      <c r="K18" s="391"/>
      <c r="L18" s="320"/>
      <c r="M18" s="320"/>
      <c r="N18" s="327"/>
      <c r="O18" s="112"/>
      <c r="P18" s="70">
        <v>10</v>
      </c>
      <c r="Q18" s="320">
        <v>10</v>
      </c>
      <c r="R18" s="327">
        <v>2</v>
      </c>
      <c r="S18" s="112" t="s">
        <v>432</v>
      </c>
      <c r="T18" s="70"/>
      <c r="U18" s="320"/>
      <c r="V18" s="327"/>
      <c r="W18" s="391"/>
      <c r="X18" s="320"/>
      <c r="Y18" s="320"/>
      <c r="Z18" s="327"/>
      <c r="AA18" s="112"/>
      <c r="AB18" s="70">
        <f t="shared" si="0"/>
        <v>10</v>
      </c>
      <c r="AC18" s="315">
        <f t="shared" si="1"/>
        <v>10</v>
      </c>
      <c r="AD18" s="315">
        <f t="shared" si="2"/>
        <v>2</v>
      </c>
      <c r="AE18" s="315">
        <f t="shared" si="3"/>
        <v>20</v>
      </c>
      <c r="AF18" s="7" t="s">
        <v>324</v>
      </c>
      <c r="AG18" s="7" t="s">
        <v>328</v>
      </c>
    </row>
    <row r="19" spans="1:33" ht="15" x14ac:dyDescent="0.2">
      <c r="A19" s="736" t="s">
        <v>348</v>
      </c>
      <c r="B19" s="9" t="s">
        <v>128</v>
      </c>
      <c r="C19" s="307" t="s">
        <v>227</v>
      </c>
      <c r="D19" s="70"/>
      <c r="E19" s="320"/>
      <c r="F19" s="327"/>
      <c r="G19" s="112"/>
      <c r="H19" s="70"/>
      <c r="I19" s="320"/>
      <c r="J19" s="327"/>
      <c r="K19" s="391"/>
      <c r="L19" s="320"/>
      <c r="M19" s="320"/>
      <c r="N19" s="327"/>
      <c r="O19" s="112"/>
      <c r="P19" s="70"/>
      <c r="Q19" s="320"/>
      <c r="R19" s="327"/>
      <c r="S19" s="112"/>
      <c r="T19" s="70">
        <v>16</v>
      </c>
      <c r="U19" s="320">
        <v>24</v>
      </c>
      <c r="V19" s="327">
        <v>5</v>
      </c>
      <c r="W19" s="391" t="s">
        <v>432</v>
      </c>
      <c r="X19" s="320"/>
      <c r="Y19" s="320"/>
      <c r="Z19" s="327"/>
      <c r="AA19" s="112"/>
      <c r="AB19" s="70">
        <f t="shared" si="0"/>
        <v>16</v>
      </c>
      <c r="AC19" s="315">
        <f t="shared" si="1"/>
        <v>24</v>
      </c>
      <c r="AD19" s="315">
        <f t="shared" si="2"/>
        <v>5</v>
      </c>
      <c r="AE19" s="315">
        <f t="shared" si="3"/>
        <v>40</v>
      </c>
      <c r="AF19" s="7" t="s">
        <v>324</v>
      </c>
      <c r="AG19" s="7" t="s">
        <v>328</v>
      </c>
    </row>
    <row r="20" spans="1:33" ht="15" x14ac:dyDescent="0.2">
      <c r="A20" s="736" t="s">
        <v>350</v>
      </c>
      <c r="B20" s="9" t="s">
        <v>128</v>
      </c>
      <c r="C20" s="307" t="s">
        <v>228</v>
      </c>
      <c r="D20" s="70"/>
      <c r="E20" s="320"/>
      <c r="F20" s="327"/>
      <c r="G20" s="112"/>
      <c r="H20" s="70"/>
      <c r="I20" s="320"/>
      <c r="J20" s="327"/>
      <c r="K20" s="391"/>
      <c r="L20" s="320"/>
      <c r="M20" s="320"/>
      <c r="N20" s="327"/>
      <c r="O20" s="112"/>
      <c r="P20" s="70"/>
      <c r="Q20" s="320"/>
      <c r="R20" s="327"/>
      <c r="S20" s="112"/>
      <c r="T20" s="70"/>
      <c r="U20" s="320"/>
      <c r="V20" s="327"/>
      <c r="W20" s="391"/>
      <c r="X20" s="320">
        <v>16</v>
      </c>
      <c r="Y20" s="320">
        <v>22</v>
      </c>
      <c r="Z20" s="327">
        <v>2</v>
      </c>
      <c r="AA20" s="112" t="s">
        <v>433</v>
      </c>
      <c r="AB20" s="70">
        <f t="shared" si="0"/>
        <v>16</v>
      </c>
      <c r="AC20" s="315">
        <f t="shared" si="1"/>
        <v>22</v>
      </c>
      <c r="AD20" s="315">
        <f t="shared" si="2"/>
        <v>2</v>
      </c>
      <c r="AE20" s="315">
        <f t="shared" si="3"/>
        <v>38</v>
      </c>
      <c r="AF20" s="7" t="s">
        <v>324</v>
      </c>
      <c r="AG20" s="7" t="s">
        <v>328</v>
      </c>
    </row>
    <row r="21" spans="1:33" x14ac:dyDescent="0.2">
      <c r="A21" s="455" t="s">
        <v>459</v>
      </c>
      <c r="B21" s="642" t="s">
        <v>128</v>
      </c>
      <c r="C21" s="308" t="s">
        <v>460</v>
      </c>
      <c r="D21" s="438"/>
      <c r="E21" s="434"/>
      <c r="F21" s="435"/>
      <c r="G21" s="397"/>
      <c r="H21" s="438"/>
      <c r="I21" s="434">
        <v>8</v>
      </c>
      <c r="J21" s="435">
        <v>2</v>
      </c>
      <c r="K21" s="437" t="s">
        <v>166</v>
      </c>
      <c r="L21" s="434"/>
      <c r="M21" s="434"/>
      <c r="N21" s="435"/>
      <c r="O21" s="397"/>
      <c r="P21" s="438"/>
      <c r="Q21" s="434"/>
      <c r="R21" s="435"/>
      <c r="S21" s="397"/>
      <c r="T21" s="438"/>
      <c r="U21" s="434"/>
      <c r="V21" s="435"/>
      <c r="W21" s="437"/>
      <c r="X21" s="434"/>
      <c r="Y21" s="434"/>
      <c r="Z21" s="435"/>
      <c r="AA21" s="397"/>
      <c r="AB21" s="438">
        <v>0</v>
      </c>
      <c r="AC21" s="471">
        <v>8</v>
      </c>
      <c r="AD21" s="471">
        <v>2</v>
      </c>
      <c r="AE21" s="471">
        <v>8</v>
      </c>
      <c r="AF21" s="720" t="s">
        <v>323</v>
      </c>
      <c r="AG21" s="720" t="s">
        <v>297</v>
      </c>
    </row>
    <row r="22" spans="1:33" ht="15" x14ac:dyDescent="0.2">
      <c r="A22" s="455" t="s">
        <v>149</v>
      </c>
      <c r="B22" s="9" t="s">
        <v>128</v>
      </c>
      <c r="C22" s="307" t="s">
        <v>150</v>
      </c>
      <c r="D22" s="70"/>
      <c r="E22" s="320"/>
      <c r="F22" s="327"/>
      <c r="G22" s="112"/>
      <c r="H22" s="70">
        <v>4</v>
      </c>
      <c r="I22" s="320">
        <v>4</v>
      </c>
      <c r="J22" s="327">
        <v>1</v>
      </c>
      <c r="K22" s="391" t="s">
        <v>165</v>
      </c>
      <c r="L22" s="320"/>
      <c r="M22" s="320"/>
      <c r="N22" s="327"/>
      <c r="O22" s="112"/>
      <c r="P22" s="70"/>
      <c r="Q22" s="320"/>
      <c r="R22" s="327"/>
      <c r="S22" s="112"/>
      <c r="T22" s="70"/>
      <c r="U22" s="320"/>
      <c r="V22" s="327"/>
      <c r="W22" s="391"/>
      <c r="X22" s="320"/>
      <c r="Y22" s="320"/>
      <c r="Z22" s="327"/>
      <c r="AA22" s="112"/>
      <c r="AB22" s="70">
        <f t="shared" si="0"/>
        <v>4</v>
      </c>
      <c r="AC22" s="315">
        <f t="shared" si="1"/>
        <v>4</v>
      </c>
      <c r="AD22" s="315">
        <f t="shared" si="2"/>
        <v>1</v>
      </c>
      <c r="AE22" s="315">
        <f t="shared" si="3"/>
        <v>8</v>
      </c>
      <c r="AF22" s="7" t="s">
        <v>305</v>
      </c>
      <c r="AG22" s="7" t="s">
        <v>331</v>
      </c>
    </row>
    <row r="23" spans="1:33" ht="15" x14ac:dyDescent="0.2">
      <c r="A23" s="455" t="s">
        <v>442</v>
      </c>
      <c r="B23" s="425" t="s">
        <v>128</v>
      </c>
      <c r="C23" s="308" t="s">
        <v>443</v>
      </c>
      <c r="D23" s="70"/>
      <c r="E23" s="320"/>
      <c r="F23" s="327"/>
      <c r="G23" s="112"/>
      <c r="H23" s="70"/>
      <c r="I23" s="320"/>
      <c r="J23" s="327"/>
      <c r="K23" s="391"/>
      <c r="L23" s="320"/>
      <c r="M23" s="320"/>
      <c r="N23" s="327"/>
      <c r="O23" s="112"/>
      <c r="P23" s="70"/>
      <c r="Q23" s="320"/>
      <c r="R23" s="327"/>
      <c r="S23" s="112"/>
      <c r="T23" s="70"/>
      <c r="U23" s="320"/>
      <c r="V23" s="327"/>
      <c r="W23" s="391"/>
      <c r="X23" s="320"/>
      <c r="Y23" s="320">
        <v>4</v>
      </c>
      <c r="Z23" s="327">
        <v>1</v>
      </c>
      <c r="AA23" s="112" t="s">
        <v>222</v>
      </c>
      <c r="AB23" s="70">
        <f t="shared" si="0"/>
        <v>0</v>
      </c>
      <c r="AC23" s="315">
        <f t="shared" si="1"/>
        <v>4</v>
      </c>
      <c r="AD23" s="315">
        <f t="shared" si="2"/>
        <v>1</v>
      </c>
      <c r="AE23" s="315">
        <f t="shared" si="3"/>
        <v>4</v>
      </c>
      <c r="AF23" s="7" t="s">
        <v>324</v>
      </c>
      <c r="AG23" s="7" t="s">
        <v>330</v>
      </c>
    </row>
    <row r="24" spans="1:33" ht="15" x14ac:dyDescent="0.2">
      <c r="A24" s="455" t="s">
        <v>229</v>
      </c>
      <c r="B24" s="9" t="s">
        <v>128</v>
      </c>
      <c r="C24" s="308" t="s">
        <v>230</v>
      </c>
      <c r="D24" s="70" t="s">
        <v>190</v>
      </c>
      <c r="E24" s="320" t="s">
        <v>190</v>
      </c>
      <c r="F24" s="327"/>
      <c r="G24" s="112"/>
      <c r="H24" s="70">
        <v>4</v>
      </c>
      <c r="I24" s="320" t="s">
        <v>190</v>
      </c>
      <c r="J24" s="327">
        <v>1</v>
      </c>
      <c r="K24" s="391" t="s">
        <v>154</v>
      </c>
      <c r="L24" s="320"/>
      <c r="M24" s="320"/>
      <c r="N24" s="327"/>
      <c r="O24" s="112"/>
      <c r="P24" s="70" t="s">
        <v>190</v>
      </c>
      <c r="Q24" s="320" t="s">
        <v>190</v>
      </c>
      <c r="R24" s="327"/>
      <c r="S24" s="112"/>
      <c r="T24" s="70" t="s">
        <v>190</v>
      </c>
      <c r="U24" s="320" t="s">
        <v>190</v>
      </c>
      <c r="V24" s="327"/>
      <c r="W24" s="391"/>
      <c r="X24" s="320" t="s">
        <v>190</v>
      </c>
      <c r="Y24" s="320" t="s">
        <v>190</v>
      </c>
      <c r="Z24" s="327"/>
      <c r="AA24" s="112"/>
      <c r="AB24" s="70">
        <f t="shared" si="0"/>
        <v>4</v>
      </c>
      <c r="AC24" s="315">
        <f t="shared" si="1"/>
        <v>0</v>
      </c>
      <c r="AD24" s="315">
        <f t="shared" si="2"/>
        <v>1</v>
      </c>
      <c r="AE24" s="315">
        <f t="shared" si="3"/>
        <v>4</v>
      </c>
      <c r="AF24" s="7" t="s">
        <v>324</v>
      </c>
      <c r="AG24" s="7" t="s">
        <v>330</v>
      </c>
    </row>
    <row r="25" spans="1:33" ht="15" x14ac:dyDescent="0.2">
      <c r="A25" s="455" t="s">
        <v>238</v>
      </c>
      <c r="B25" s="9" t="s">
        <v>130</v>
      </c>
      <c r="C25" s="308" t="s">
        <v>239</v>
      </c>
      <c r="D25" s="70"/>
      <c r="E25" s="320"/>
      <c r="F25" s="472"/>
      <c r="G25" s="322"/>
      <c r="H25" s="320"/>
      <c r="I25" s="320"/>
      <c r="J25" s="472"/>
      <c r="K25" s="322"/>
      <c r="L25" s="320" t="s">
        <v>190</v>
      </c>
      <c r="M25" s="320">
        <v>4</v>
      </c>
      <c r="N25" s="472">
        <v>1</v>
      </c>
      <c r="O25" s="322" t="s">
        <v>166</v>
      </c>
      <c r="P25" s="320"/>
      <c r="Q25" s="320"/>
      <c r="R25" s="472"/>
      <c r="S25" s="322"/>
      <c r="T25" s="320"/>
      <c r="U25" s="320" t="s">
        <v>190</v>
      </c>
      <c r="V25" s="472"/>
      <c r="W25" s="322"/>
      <c r="X25" s="320" t="s">
        <v>190</v>
      </c>
      <c r="Y25" s="320"/>
      <c r="Z25" s="472"/>
      <c r="AA25" s="130"/>
      <c r="AB25" s="70">
        <f t="shared" si="0"/>
        <v>0</v>
      </c>
      <c r="AC25" s="315">
        <f t="shared" si="1"/>
        <v>4</v>
      </c>
      <c r="AD25" s="315">
        <f t="shared" si="2"/>
        <v>1</v>
      </c>
      <c r="AE25" s="315">
        <f t="shared" si="3"/>
        <v>4</v>
      </c>
      <c r="AF25" s="7" t="s">
        <v>324</v>
      </c>
      <c r="AG25" s="7" t="s">
        <v>330</v>
      </c>
    </row>
    <row r="26" spans="1:33" s="412" customFormat="1" ht="15" x14ac:dyDescent="0.2">
      <c r="A26" s="457" t="s">
        <v>394</v>
      </c>
      <c r="B26" s="14" t="s">
        <v>128</v>
      </c>
      <c r="C26" s="451" t="s">
        <v>395</v>
      </c>
      <c r="D26" s="70"/>
      <c r="E26" s="320"/>
      <c r="F26" s="473"/>
      <c r="G26" s="474"/>
      <c r="H26" s="320" t="s">
        <v>190</v>
      </c>
      <c r="I26" s="320"/>
      <c r="J26" s="475"/>
      <c r="K26" s="476"/>
      <c r="L26" s="320" t="s">
        <v>190</v>
      </c>
      <c r="M26" s="320" t="s">
        <v>190</v>
      </c>
      <c r="N26" s="473"/>
      <c r="O26" s="474"/>
      <c r="P26" s="320"/>
      <c r="Q26" s="320"/>
      <c r="R26" s="473"/>
      <c r="S26" s="474"/>
      <c r="T26" s="320">
        <v>8</v>
      </c>
      <c r="U26" s="320"/>
      <c r="V26" s="475">
        <v>1</v>
      </c>
      <c r="W26" s="476" t="s">
        <v>432</v>
      </c>
      <c r="X26" s="320" t="s">
        <v>190</v>
      </c>
      <c r="Y26" s="320"/>
      <c r="Z26" s="473"/>
      <c r="AA26" s="133"/>
      <c r="AB26" s="320">
        <f t="shared" si="0"/>
        <v>8</v>
      </c>
      <c r="AC26" s="320">
        <f t="shared" si="1"/>
        <v>0</v>
      </c>
      <c r="AD26" s="320">
        <f t="shared" si="2"/>
        <v>1</v>
      </c>
      <c r="AE26" s="320">
        <f t="shared" si="3"/>
        <v>8</v>
      </c>
      <c r="AF26" s="411" t="s">
        <v>324</v>
      </c>
      <c r="AG26" s="411" t="s">
        <v>328</v>
      </c>
    </row>
    <row r="27" spans="1:33" ht="15" x14ac:dyDescent="0.2">
      <c r="A27" s="737" t="s">
        <v>396</v>
      </c>
      <c r="B27" s="14" t="s">
        <v>128</v>
      </c>
      <c r="C27" s="738" t="s">
        <v>397</v>
      </c>
      <c r="D27" s="70"/>
      <c r="E27" s="320"/>
      <c r="F27" s="472"/>
      <c r="G27" s="322"/>
      <c r="H27" s="65"/>
      <c r="I27" s="320"/>
      <c r="J27" s="477"/>
      <c r="K27" s="325"/>
      <c r="L27" s="320"/>
      <c r="M27" s="320"/>
      <c r="N27" s="477"/>
      <c r="O27" s="322"/>
      <c r="P27" s="320"/>
      <c r="Q27" s="320"/>
      <c r="R27" s="477"/>
      <c r="S27" s="478"/>
      <c r="T27" s="65"/>
      <c r="U27" s="320"/>
      <c r="V27" s="477"/>
      <c r="W27" s="325"/>
      <c r="X27" s="320">
        <v>12</v>
      </c>
      <c r="Y27" s="320"/>
      <c r="Z27" s="739">
        <v>2</v>
      </c>
      <c r="AA27" s="479" t="s">
        <v>432</v>
      </c>
      <c r="AB27" s="70">
        <f t="shared" si="0"/>
        <v>12</v>
      </c>
      <c r="AC27" s="315">
        <f t="shared" si="1"/>
        <v>0</v>
      </c>
      <c r="AD27" s="315">
        <f t="shared" si="2"/>
        <v>2</v>
      </c>
      <c r="AE27" s="315">
        <f t="shared" si="3"/>
        <v>12</v>
      </c>
      <c r="AF27" s="411" t="s">
        <v>324</v>
      </c>
      <c r="AG27" s="411" t="s">
        <v>328</v>
      </c>
    </row>
    <row r="28" spans="1:33" ht="15" x14ac:dyDescent="0.2">
      <c r="A28" s="455" t="s">
        <v>398</v>
      </c>
      <c r="B28" s="9" t="s">
        <v>128</v>
      </c>
      <c r="C28" s="308" t="s">
        <v>231</v>
      </c>
      <c r="D28" s="70"/>
      <c r="E28" s="320" t="s">
        <v>190</v>
      </c>
      <c r="F28" s="472"/>
      <c r="G28" s="112"/>
      <c r="H28" s="70" t="s">
        <v>190</v>
      </c>
      <c r="I28" s="320" t="s">
        <v>190</v>
      </c>
      <c r="J28" s="327"/>
      <c r="K28" s="391"/>
      <c r="L28" s="320">
        <v>8</v>
      </c>
      <c r="M28" s="320" t="s">
        <v>190</v>
      </c>
      <c r="N28" s="327">
        <v>2</v>
      </c>
      <c r="O28" s="391" t="s">
        <v>1</v>
      </c>
      <c r="P28" s="320" t="s">
        <v>190</v>
      </c>
      <c r="Q28" s="320" t="s">
        <v>190</v>
      </c>
      <c r="R28" s="327"/>
      <c r="S28" s="112"/>
      <c r="T28" s="70"/>
      <c r="U28" s="320"/>
      <c r="V28" s="327"/>
      <c r="W28" s="391"/>
      <c r="X28" s="320" t="s">
        <v>190</v>
      </c>
      <c r="Y28" s="320" t="s">
        <v>190</v>
      </c>
      <c r="Z28" s="327"/>
      <c r="AA28" s="112"/>
      <c r="AB28" s="70">
        <f t="shared" si="0"/>
        <v>8</v>
      </c>
      <c r="AC28" s="315">
        <f t="shared" si="1"/>
        <v>0</v>
      </c>
      <c r="AD28" s="315">
        <f t="shared" si="2"/>
        <v>2</v>
      </c>
      <c r="AE28" s="315">
        <f t="shared" si="3"/>
        <v>8</v>
      </c>
      <c r="AF28" s="411" t="s">
        <v>324</v>
      </c>
      <c r="AG28" s="411" t="s">
        <v>325</v>
      </c>
    </row>
    <row r="29" spans="1:33" ht="15" x14ac:dyDescent="0.2">
      <c r="A29" s="455" t="s">
        <v>399</v>
      </c>
      <c r="B29" s="9" t="s">
        <v>128</v>
      </c>
      <c r="C29" s="308" t="s">
        <v>232</v>
      </c>
      <c r="D29" s="70" t="s">
        <v>190</v>
      </c>
      <c r="E29" s="320" t="s">
        <v>190</v>
      </c>
      <c r="F29" s="327"/>
      <c r="G29" s="112"/>
      <c r="H29" s="70" t="s">
        <v>190</v>
      </c>
      <c r="I29" s="320" t="s">
        <v>190</v>
      </c>
      <c r="J29" s="327"/>
      <c r="K29" s="391"/>
      <c r="L29" s="320" t="s">
        <v>190</v>
      </c>
      <c r="M29" s="320" t="s">
        <v>190</v>
      </c>
      <c r="N29" s="327"/>
      <c r="O29" s="391"/>
      <c r="P29" s="320"/>
      <c r="Q29" s="320"/>
      <c r="R29" s="327"/>
      <c r="S29" s="112"/>
      <c r="T29" s="320" t="s">
        <v>190</v>
      </c>
      <c r="U29" s="320">
        <v>4</v>
      </c>
      <c r="V29" s="327">
        <v>1</v>
      </c>
      <c r="W29" s="112" t="s">
        <v>166</v>
      </c>
      <c r="X29" s="320"/>
      <c r="Y29" s="320"/>
      <c r="Z29" s="327"/>
      <c r="AA29" s="112"/>
      <c r="AB29" s="70">
        <f t="shared" si="0"/>
        <v>0</v>
      </c>
      <c r="AC29" s="315">
        <f t="shared" si="1"/>
        <v>4</v>
      </c>
      <c r="AD29" s="315">
        <f t="shared" si="2"/>
        <v>1</v>
      </c>
      <c r="AE29" s="315">
        <f t="shared" si="3"/>
        <v>4</v>
      </c>
      <c r="AF29" s="411" t="s">
        <v>324</v>
      </c>
      <c r="AG29" s="411" t="s">
        <v>325</v>
      </c>
    </row>
    <row r="30" spans="1:33" ht="15" x14ac:dyDescent="0.2">
      <c r="A30" s="457" t="s">
        <v>376</v>
      </c>
      <c r="B30" s="9" t="s">
        <v>128</v>
      </c>
      <c r="C30" s="308" t="s">
        <v>233</v>
      </c>
      <c r="D30" s="70" t="s">
        <v>190</v>
      </c>
      <c r="E30" s="320" t="s">
        <v>190</v>
      </c>
      <c r="F30" s="327"/>
      <c r="G30" s="112"/>
      <c r="H30" s="70">
        <v>4</v>
      </c>
      <c r="I30" s="320" t="s">
        <v>190</v>
      </c>
      <c r="J30" s="327">
        <v>1</v>
      </c>
      <c r="K30" s="391" t="s">
        <v>1</v>
      </c>
      <c r="L30" s="320"/>
      <c r="M30" s="320" t="s">
        <v>190</v>
      </c>
      <c r="N30" s="327"/>
      <c r="O30" s="391"/>
      <c r="P30" s="320" t="s">
        <v>190</v>
      </c>
      <c r="Q30" s="320" t="s">
        <v>190</v>
      </c>
      <c r="R30" s="327"/>
      <c r="S30" s="112"/>
      <c r="T30" s="70" t="s">
        <v>190</v>
      </c>
      <c r="U30" s="320" t="s">
        <v>190</v>
      </c>
      <c r="V30" s="327"/>
      <c r="W30" s="391"/>
      <c r="X30" s="320" t="s">
        <v>190</v>
      </c>
      <c r="Y30" s="320" t="s">
        <v>190</v>
      </c>
      <c r="Z30" s="327"/>
      <c r="AA30" s="112"/>
      <c r="AB30" s="70">
        <f t="shared" si="0"/>
        <v>4</v>
      </c>
      <c r="AC30" s="315">
        <f t="shared" si="1"/>
        <v>0</v>
      </c>
      <c r="AD30" s="315">
        <f t="shared" si="2"/>
        <v>1</v>
      </c>
      <c r="AE30" s="315">
        <f t="shared" si="3"/>
        <v>4</v>
      </c>
      <c r="AF30" s="411" t="s">
        <v>333</v>
      </c>
      <c r="AG30" s="411" t="s">
        <v>334</v>
      </c>
    </row>
    <row r="31" spans="1:33" ht="15" x14ac:dyDescent="0.2">
      <c r="A31" s="455" t="s">
        <v>400</v>
      </c>
      <c r="B31" s="9" t="s">
        <v>128</v>
      </c>
      <c r="C31" s="308" t="s">
        <v>234</v>
      </c>
      <c r="D31" s="70" t="s">
        <v>190</v>
      </c>
      <c r="E31" s="320" t="s">
        <v>190</v>
      </c>
      <c r="F31" s="327"/>
      <c r="G31" s="112"/>
      <c r="H31" s="70" t="s">
        <v>190</v>
      </c>
      <c r="I31" s="320" t="s">
        <v>190</v>
      </c>
      <c r="J31" s="327"/>
      <c r="K31" s="391"/>
      <c r="L31" s="320">
        <v>4</v>
      </c>
      <c r="M31" s="320" t="s">
        <v>190</v>
      </c>
      <c r="N31" s="327">
        <v>2</v>
      </c>
      <c r="O31" s="391" t="s">
        <v>1</v>
      </c>
      <c r="P31" s="320"/>
      <c r="Q31" s="320" t="s">
        <v>190</v>
      </c>
      <c r="R31" s="327"/>
      <c r="S31" s="112"/>
      <c r="T31" s="70" t="s">
        <v>190</v>
      </c>
      <c r="U31" s="320" t="s">
        <v>190</v>
      </c>
      <c r="V31" s="327"/>
      <c r="W31" s="391"/>
      <c r="X31" s="320" t="s">
        <v>190</v>
      </c>
      <c r="Y31" s="320" t="s">
        <v>190</v>
      </c>
      <c r="Z31" s="327"/>
      <c r="AA31" s="112"/>
      <c r="AB31" s="70">
        <f t="shared" si="0"/>
        <v>4</v>
      </c>
      <c r="AC31" s="315">
        <f t="shared" si="1"/>
        <v>0</v>
      </c>
      <c r="AD31" s="315">
        <f t="shared" si="2"/>
        <v>2</v>
      </c>
      <c r="AE31" s="315">
        <f t="shared" si="3"/>
        <v>4</v>
      </c>
      <c r="AF31" s="411" t="s">
        <v>401</v>
      </c>
      <c r="AG31" s="411" t="s">
        <v>402</v>
      </c>
    </row>
    <row r="32" spans="1:33" ht="15" x14ac:dyDescent="0.2">
      <c r="A32" s="455" t="s">
        <v>235</v>
      </c>
      <c r="B32" s="9" t="s">
        <v>128</v>
      </c>
      <c r="C32" s="452" t="s">
        <v>236</v>
      </c>
      <c r="D32" s="70" t="s">
        <v>190</v>
      </c>
      <c r="E32" s="320" t="s">
        <v>190</v>
      </c>
      <c r="F32" s="327"/>
      <c r="G32" s="112"/>
      <c r="H32" s="70" t="s">
        <v>190</v>
      </c>
      <c r="I32" s="320" t="s">
        <v>190</v>
      </c>
      <c r="J32" s="327"/>
      <c r="K32" s="391"/>
      <c r="L32" s="320" t="s">
        <v>190</v>
      </c>
      <c r="M32" s="320" t="s">
        <v>190</v>
      </c>
      <c r="N32" s="480"/>
      <c r="O32" s="391"/>
      <c r="P32" s="320" t="s">
        <v>190</v>
      </c>
      <c r="Q32" s="320">
        <v>4</v>
      </c>
      <c r="R32" s="480">
        <v>1</v>
      </c>
      <c r="S32" s="112" t="s">
        <v>166</v>
      </c>
      <c r="T32" s="70" t="s">
        <v>190</v>
      </c>
      <c r="U32" s="320"/>
      <c r="V32" s="480"/>
      <c r="W32" s="481"/>
      <c r="X32" s="320" t="s">
        <v>190</v>
      </c>
      <c r="Y32" s="320" t="s">
        <v>190</v>
      </c>
      <c r="Z32" s="480"/>
      <c r="AA32" s="112"/>
      <c r="AB32" s="70">
        <f t="shared" si="0"/>
        <v>0</v>
      </c>
      <c r="AC32" s="315">
        <f t="shared" si="1"/>
        <v>4</v>
      </c>
      <c r="AD32" s="315">
        <f t="shared" si="2"/>
        <v>1</v>
      </c>
      <c r="AE32" s="315">
        <f t="shared" si="3"/>
        <v>4</v>
      </c>
      <c r="AF32" s="740" t="s">
        <v>333</v>
      </c>
      <c r="AG32" s="740" t="s">
        <v>334</v>
      </c>
    </row>
    <row r="33" spans="1:33" ht="15" x14ac:dyDescent="0.2">
      <c r="A33" s="763" t="s">
        <v>131</v>
      </c>
      <c r="B33" s="9" t="s">
        <v>128</v>
      </c>
      <c r="C33" s="766" t="s">
        <v>132</v>
      </c>
      <c r="D33" s="70"/>
      <c r="E33" s="320"/>
      <c r="F33" s="473"/>
      <c r="G33" s="130"/>
      <c r="H33" s="70"/>
      <c r="I33" s="320"/>
      <c r="J33" s="473"/>
      <c r="K33" s="322"/>
      <c r="L33" s="70">
        <v>4</v>
      </c>
      <c r="M33" s="320"/>
      <c r="N33" s="473">
        <v>1</v>
      </c>
      <c r="O33" s="322" t="s">
        <v>165</v>
      </c>
      <c r="P33" s="320"/>
      <c r="Q33" s="320"/>
      <c r="R33" s="473"/>
      <c r="S33" s="322"/>
      <c r="T33" s="320"/>
      <c r="U33" s="320"/>
      <c r="V33" s="473"/>
      <c r="W33" s="322"/>
      <c r="X33" s="320"/>
      <c r="Y33" s="320"/>
      <c r="Z33" s="473"/>
      <c r="AA33" s="130"/>
      <c r="AB33" s="70">
        <f>SUM(D33,H33,L33,P33,T33,X33)</f>
        <v>4</v>
      </c>
      <c r="AC33" s="483">
        <f>SUM(E33,I33,M33,Q33,U33,Y33)</f>
        <v>0</v>
      </c>
      <c r="AD33" s="484">
        <v>1</v>
      </c>
      <c r="AE33" s="485">
        <v>4</v>
      </c>
      <c r="AF33" s="741" t="s">
        <v>324</v>
      </c>
      <c r="AG33" s="767" t="s">
        <v>666</v>
      </c>
    </row>
    <row r="34" spans="1:33" ht="15" x14ac:dyDescent="0.2">
      <c r="A34" s="455" t="s">
        <v>344</v>
      </c>
      <c r="B34" s="9" t="s">
        <v>128</v>
      </c>
      <c r="C34" s="308" t="s">
        <v>345</v>
      </c>
      <c r="D34" s="70"/>
      <c r="E34" s="320"/>
      <c r="F34" s="327"/>
      <c r="G34" s="69"/>
      <c r="H34" s="70"/>
      <c r="I34" s="320"/>
      <c r="J34" s="327"/>
      <c r="K34" s="391"/>
      <c r="L34" s="320">
        <v>8</v>
      </c>
      <c r="M34" s="441"/>
      <c r="N34" s="327">
        <v>1</v>
      </c>
      <c r="O34" s="391" t="s">
        <v>1</v>
      </c>
      <c r="P34" s="320"/>
      <c r="Q34" s="320"/>
      <c r="R34" s="327"/>
      <c r="S34" s="391"/>
      <c r="T34" s="320"/>
      <c r="U34" s="320"/>
      <c r="V34" s="327"/>
      <c r="W34" s="391"/>
      <c r="X34" s="320"/>
      <c r="Y34" s="320"/>
      <c r="Z34" s="327"/>
      <c r="AA34" s="112"/>
      <c r="AB34" s="70">
        <f>SUM(D34,H34,L34,P34,T34,X34)</f>
        <v>8</v>
      </c>
      <c r="AC34" s="483">
        <f>SUM(E34,I34,M34,Q34,U34,Y34)</f>
        <v>0</v>
      </c>
      <c r="AD34" s="486">
        <v>2</v>
      </c>
      <c r="AE34" s="486">
        <v>4</v>
      </c>
      <c r="AF34" s="411" t="s">
        <v>324</v>
      </c>
      <c r="AG34" s="208" t="s">
        <v>330</v>
      </c>
    </row>
    <row r="35" spans="1:33" ht="15" x14ac:dyDescent="0.2">
      <c r="A35" s="456" t="s">
        <v>127</v>
      </c>
      <c r="B35" s="9" t="s">
        <v>130</v>
      </c>
      <c r="C35" s="432" t="s">
        <v>129</v>
      </c>
      <c r="D35" s="70"/>
      <c r="E35" s="320"/>
      <c r="F35" s="321"/>
      <c r="G35" s="322"/>
      <c r="H35" s="320"/>
      <c r="I35" s="320"/>
      <c r="J35" s="321"/>
      <c r="K35" s="322"/>
      <c r="L35" s="320"/>
      <c r="M35" s="320"/>
      <c r="N35" s="321"/>
      <c r="O35" s="322"/>
      <c r="P35" s="320"/>
      <c r="Q35" s="320"/>
      <c r="R35" s="321"/>
      <c r="S35" s="325"/>
      <c r="T35" s="320"/>
      <c r="U35" s="320"/>
      <c r="V35" s="321"/>
      <c r="W35" s="322"/>
      <c r="X35" s="320">
        <v>4</v>
      </c>
      <c r="Y35" s="320"/>
      <c r="Z35" s="442">
        <v>1</v>
      </c>
      <c r="AA35" s="735" t="s">
        <v>165</v>
      </c>
      <c r="AB35" s="70">
        <f t="shared" ref="AB35" si="4">SUM(D35,H35,L35,P35,T35,X35)</f>
        <v>4</v>
      </c>
      <c r="AC35" s="483">
        <f t="shared" ref="AC35" si="5">SUM(E35,I35,M35,Q35,U35,Y35)</f>
        <v>0</v>
      </c>
      <c r="AD35" s="484">
        <v>1</v>
      </c>
      <c r="AE35" s="485">
        <v>4</v>
      </c>
      <c r="AF35" s="411" t="s">
        <v>324</v>
      </c>
      <c r="AG35" s="208" t="s">
        <v>332</v>
      </c>
    </row>
    <row r="36" spans="1:33" ht="15.75" thickBot="1" x14ac:dyDescent="0.25">
      <c r="A36" s="455" t="s">
        <v>237</v>
      </c>
      <c r="B36" s="9" t="s">
        <v>128</v>
      </c>
      <c r="C36" s="308" t="s">
        <v>436</v>
      </c>
      <c r="D36" s="70" t="s">
        <v>190</v>
      </c>
      <c r="E36" s="320" t="s">
        <v>190</v>
      </c>
      <c r="F36" s="472"/>
      <c r="G36" s="130"/>
      <c r="H36" s="70" t="s">
        <v>190</v>
      </c>
      <c r="I36" s="320" t="s">
        <v>190</v>
      </c>
      <c r="J36" s="472"/>
      <c r="K36" s="322"/>
      <c r="L36" s="320" t="s">
        <v>190</v>
      </c>
      <c r="M36" s="320" t="s">
        <v>190</v>
      </c>
      <c r="N36" s="472"/>
      <c r="O36" s="322"/>
      <c r="P36" s="320" t="s">
        <v>190</v>
      </c>
      <c r="Q36" s="320" t="s">
        <v>190</v>
      </c>
      <c r="R36" s="472"/>
      <c r="S36" s="130"/>
      <c r="T36" s="70" t="s">
        <v>190</v>
      </c>
      <c r="U36" s="320" t="s">
        <v>190</v>
      </c>
      <c r="V36" s="472"/>
      <c r="W36" s="322"/>
      <c r="X36" s="320">
        <v>4</v>
      </c>
      <c r="Y36" s="320">
        <v>4</v>
      </c>
      <c r="Z36" s="472">
        <v>1</v>
      </c>
      <c r="AA36" s="130" t="s">
        <v>154</v>
      </c>
      <c r="AB36" s="70">
        <f t="shared" si="0"/>
        <v>4</v>
      </c>
      <c r="AC36" s="315">
        <v>4</v>
      </c>
      <c r="AD36" s="315">
        <f t="shared" si="2"/>
        <v>1</v>
      </c>
      <c r="AE36" s="315">
        <f t="shared" si="3"/>
        <v>8</v>
      </c>
      <c r="AF36" s="413" t="s">
        <v>324</v>
      </c>
      <c r="AG36" s="414" t="s">
        <v>335</v>
      </c>
    </row>
    <row r="37" spans="1:33" ht="15.75" customHeight="1" thickBot="1" x14ac:dyDescent="0.3">
      <c r="A37" s="198"/>
      <c r="B37" s="20"/>
      <c r="C37" s="415" t="s">
        <v>211</v>
      </c>
      <c r="D37" s="487">
        <f>SUM(D12:D36)</f>
        <v>22</v>
      </c>
      <c r="E37" s="488">
        <f>SUM(E12:E36)</f>
        <v>0</v>
      </c>
      <c r="F37" s="488">
        <f>SUM(F12:F36)</f>
        <v>4</v>
      </c>
      <c r="G37" s="489" t="s">
        <v>22</v>
      </c>
      <c r="H37" s="487">
        <f>SUM(H12:H36)</f>
        <v>12</v>
      </c>
      <c r="I37" s="488">
        <f>SUM(I12:I36)</f>
        <v>20</v>
      </c>
      <c r="J37" s="488">
        <f>SUM(J12:J36)</f>
        <v>6</v>
      </c>
      <c r="K37" s="489" t="s">
        <v>22</v>
      </c>
      <c r="L37" s="488">
        <f>SUM(L12:L36)</f>
        <v>24</v>
      </c>
      <c r="M37" s="488">
        <f>SUM(M12:M36)</f>
        <v>12</v>
      </c>
      <c r="N37" s="488">
        <f>SUM(N12:N36)</f>
        <v>8</v>
      </c>
      <c r="O37" s="489" t="s">
        <v>22</v>
      </c>
      <c r="P37" s="488">
        <f>SUM(P12:P36)</f>
        <v>10</v>
      </c>
      <c r="Q37" s="488">
        <f>SUM(Q12:Q36)</f>
        <v>22</v>
      </c>
      <c r="R37" s="488">
        <f>SUM(R12:R36)</f>
        <v>4</v>
      </c>
      <c r="S37" s="489" t="s">
        <v>22</v>
      </c>
      <c r="T37" s="487">
        <f>SUM(T12:T36)</f>
        <v>24</v>
      </c>
      <c r="U37" s="488">
        <f>SUM(U12:U36)</f>
        <v>36</v>
      </c>
      <c r="V37" s="488">
        <f>SUM(V12:V36)</f>
        <v>8</v>
      </c>
      <c r="W37" s="489" t="s">
        <v>22</v>
      </c>
      <c r="X37" s="488">
        <f>SUM(X12:X36)</f>
        <v>36</v>
      </c>
      <c r="Y37" s="488">
        <f>SUM(Y12:Y36)</f>
        <v>34</v>
      </c>
      <c r="Z37" s="488">
        <f>SUM(Z12:Z36)</f>
        <v>8</v>
      </c>
      <c r="AA37" s="489" t="s">
        <v>22</v>
      </c>
      <c r="AB37" s="487">
        <f>SUM(AB12:AB36)</f>
        <v>128</v>
      </c>
      <c r="AC37" s="488">
        <f>SUM(AC12:AC36)</f>
        <v>124</v>
      </c>
      <c r="AD37" s="488">
        <f>SUM(Z37,V37,R37,N37,J37,F37)</f>
        <v>38</v>
      </c>
      <c r="AE37" s="490">
        <f>SUM(AE12:AE36)</f>
        <v>248</v>
      </c>
      <c r="AF37" s="300"/>
      <c r="AG37" s="300"/>
    </row>
    <row r="38" spans="1:33" ht="15.75" customHeight="1" thickBot="1" x14ac:dyDescent="0.3">
      <c r="A38" s="200"/>
      <c r="B38" s="201"/>
      <c r="C38" s="185" t="s">
        <v>212</v>
      </c>
      <c r="D38" s="462">
        <f>D10+D37</f>
        <v>74</v>
      </c>
      <c r="E38" s="462">
        <f>E10+E37</f>
        <v>102</v>
      </c>
      <c r="F38" s="462">
        <f>F10+F37</f>
        <v>29</v>
      </c>
      <c r="G38" s="491" t="s">
        <v>22</v>
      </c>
      <c r="H38" s="462">
        <f>H10+H37</f>
        <v>76</v>
      </c>
      <c r="I38" s="462">
        <f>I10+I37</f>
        <v>60</v>
      </c>
      <c r="J38" s="462">
        <f>J10+J37</f>
        <v>28</v>
      </c>
      <c r="K38" s="491" t="s">
        <v>22</v>
      </c>
      <c r="L38" s="462">
        <f>L10+L37</f>
        <v>114</v>
      </c>
      <c r="M38" s="462">
        <f>M10+M37</f>
        <v>36</v>
      </c>
      <c r="N38" s="462">
        <f>N10+N37</f>
        <v>32</v>
      </c>
      <c r="O38" s="491" t="s">
        <v>22</v>
      </c>
      <c r="P38" s="462">
        <f>P10+P37</f>
        <v>74</v>
      </c>
      <c r="Q38" s="462">
        <f>Q10+Q37</f>
        <v>74</v>
      </c>
      <c r="R38" s="462">
        <f>R10+R37</f>
        <v>28</v>
      </c>
      <c r="S38" s="491" t="s">
        <v>22</v>
      </c>
      <c r="T38" s="461">
        <f>T10+T37</f>
        <v>94</v>
      </c>
      <c r="U38" s="462">
        <f>U10+U37</f>
        <v>64</v>
      </c>
      <c r="V38" s="462">
        <f>V10+V37</f>
        <v>32</v>
      </c>
      <c r="W38" s="491" t="s">
        <v>22</v>
      </c>
      <c r="X38" s="462">
        <f>X10+X37</f>
        <v>78</v>
      </c>
      <c r="Y38" s="462">
        <f>Y10+Y37</f>
        <v>86</v>
      </c>
      <c r="Z38" s="462">
        <f>Z10+Z37</f>
        <v>31</v>
      </c>
      <c r="AA38" s="491" t="s">
        <v>22</v>
      </c>
      <c r="AB38" s="461">
        <f>SUM(D38,H38,L38,P38,T38,X38)</f>
        <v>510</v>
      </c>
      <c r="AC38" s="492">
        <f>SUM(AC10,AC37)</f>
        <v>386</v>
      </c>
      <c r="AD38" s="492">
        <f>SUM(AD10,AD37)</f>
        <v>180</v>
      </c>
      <c r="AE38" s="493">
        <f>SUM(AB38,AC38)</f>
        <v>896</v>
      </c>
      <c r="AF38" s="300"/>
      <c r="AG38" s="300"/>
    </row>
    <row r="39" spans="1:33" ht="16.5" x14ac:dyDescent="0.25">
      <c r="A39" s="204"/>
      <c r="B39" s="205"/>
      <c r="C39" s="206" t="s">
        <v>9</v>
      </c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69"/>
      <c r="Y39" s="869"/>
      <c r="Z39" s="869"/>
      <c r="AA39" s="869"/>
      <c r="AB39" s="869"/>
      <c r="AC39" s="869"/>
      <c r="AD39" s="869"/>
      <c r="AE39" s="870"/>
      <c r="AF39" s="199"/>
      <c r="AG39" s="199"/>
    </row>
    <row r="40" spans="1:33" ht="15.75" thickBot="1" x14ac:dyDescent="0.25">
      <c r="A40" s="455" t="s">
        <v>653</v>
      </c>
      <c r="B40" s="9" t="s">
        <v>1</v>
      </c>
      <c r="C40" s="307" t="s">
        <v>240</v>
      </c>
      <c r="D40" s="70"/>
      <c r="E40" s="320"/>
      <c r="F40" s="321" t="s">
        <v>22</v>
      </c>
      <c r="G40" s="322"/>
      <c r="H40" s="320"/>
      <c r="I40" s="320"/>
      <c r="J40" s="321" t="s">
        <v>22</v>
      </c>
      <c r="K40" s="322"/>
      <c r="L40" s="320"/>
      <c r="M40" s="320"/>
      <c r="N40" s="321" t="s">
        <v>22</v>
      </c>
      <c r="O40" s="322"/>
      <c r="P40" s="320"/>
      <c r="Q40" s="320"/>
      <c r="R40" s="321" t="s">
        <v>22</v>
      </c>
      <c r="S40" s="322"/>
      <c r="T40" s="320"/>
      <c r="U40" s="320"/>
      <c r="V40" s="321" t="s">
        <v>22</v>
      </c>
      <c r="W40" s="322"/>
      <c r="X40" s="320"/>
      <c r="Y40" s="320"/>
      <c r="Z40" s="321" t="s">
        <v>22</v>
      </c>
      <c r="AA40" s="112" t="s">
        <v>193</v>
      </c>
      <c r="AB40" s="70">
        <f t="shared" ref="AB40" si="6">SUM(D40,H40,L40,P40,T40,X40)</f>
        <v>0</v>
      </c>
      <c r="AC40" s="494">
        <f t="shared" ref="AC40" si="7">SUM(E40,I40,M40,Q40,U40,Y40)</f>
        <v>0</v>
      </c>
      <c r="AD40" s="495" t="s">
        <v>22</v>
      </c>
      <c r="AE40" s="496">
        <v>0</v>
      </c>
      <c r="AF40" s="414" t="s">
        <v>324</v>
      </c>
      <c r="AG40" s="208" t="s">
        <v>332</v>
      </c>
    </row>
    <row r="41" spans="1:33" ht="16.5" thickBot="1" x14ac:dyDescent="0.3">
      <c r="A41" s="209"/>
      <c r="B41" s="210"/>
      <c r="C41" s="211" t="s">
        <v>18</v>
      </c>
      <c r="D41" s="497">
        <v>0</v>
      </c>
      <c r="E41" s="498">
        <v>0</v>
      </c>
      <c r="F41" s="499" t="s">
        <v>22</v>
      </c>
      <c r="G41" s="500" t="s">
        <v>22</v>
      </c>
      <c r="H41" s="498">
        <v>0</v>
      </c>
      <c r="I41" s="498">
        <v>0</v>
      </c>
      <c r="J41" s="499" t="s">
        <v>22</v>
      </c>
      <c r="K41" s="500" t="s">
        <v>22</v>
      </c>
      <c r="L41" s="498">
        <v>0</v>
      </c>
      <c r="M41" s="498">
        <v>0</v>
      </c>
      <c r="N41" s="501" t="s">
        <v>22</v>
      </c>
      <c r="O41" s="500" t="s">
        <v>22</v>
      </c>
      <c r="P41" s="498">
        <v>0</v>
      </c>
      <c r="Q41" s="498">
        <v>0</v>
      </c>
      <c r="R41" s="499" t="s">
        <v>22</v>
      </c>
      <c r="S41" s="500" t="s">
        <v>22</v>
      </c>
      <c r="T41" s="498">
        <v>0</v>
      </c>
      <c r="U41" s="498">
        <v>0</v>
      </c>
      <c r="V41" s="499" t="s">
        <v>22</v>
      </c>
      <c r="W41" s="500" t="s">
        <v>22</v>
      </c>
      <c r="X41" s="498">
        <v>4</v>
      </c>
      <c r="Y41" s="498">
        <v>0</v>
      </c>
      <c r="Z41" s="499" t="s">
        <v>22</v>
      </c>
      <c r="AA41" s="500" t="s">
        <v>22</v>
      </c>
      <c r="AB41" s="502">
        <v>0</v>
      </c>
      <c r="AC41" s="503">
        <v>0</v>
      </c>
      <c r="AD41" s="499" t="s">
        <v>22</v>
      </c>
      <c r="AE41" s="504">
        <v>0</v>
      </c>
      <c r="AF41" s="300"/>
      <c r="AG41" s="300"/>
    </row>
    <row r="42" spans="1:33" ht="16.5" thickBot="1" x14ac:dyDescent="0.3">
      <c r="A42" s="214"/>
      <c r="B42" s="215"/>
      <c r="C42" s="386" t="s">
        <v>213</v>
      </c>
      <c r="D42" s="505">
        <f>SUM(D38,D41)</f>
        <v>74</v>
      </c>
      <c r="E42" s="506">
        <f>SUM(E38,E41)</f>
        <v>102</v>
      </c>
      <c r="F42" s="507" t="s">
        <v>22</v>
      </c>
      <c r="G42" s="508" t="s">
        <v>22</v>
      </c>
      <c r="H42" s="506">
        <f>SUM(H38,H41)</f>
        <v>76</v>
      </c>
      <c r="I42" s="506">
        <f>SUM(I38,I41)</f>
        <v>60</v>
      </c>
      <c r="J42" s="507" t="s">
        <v>22</v>
      </c>
      <c r="K42" s="508" t="s">
        <v>22</v>
      </c>
      <c r="L42" s="506">
        <f>SUM(L38,L41)</f>
        <v>114</v>
      </c>
      <c r="M42" s="506">
        <f>SUM(M38,M41)</f>
        <v>36</v>
      </c>
      <c r="N42" s="509" t="s">
        <v>22</v>
      </c>
      <c r="O42" s="508" t="s">
        <v>22</v>
      </c>
      <c r="P42" s="506">
        <f>SUM(P38,P41)</f>
        <v>74</v>
      </c>
      <c r="Q42" s="506">
        <f>SUM(Q38,Q41)</f>
        <v>74</v>
      </c>
      <c r="R42" s="507" t="s">
        <v>22</v>
      </c>
      <c r="S42" s="508" t="s">
        <v>22</v>
      </c>
      <c r="T42" s="506">
        <f>SUM(T38,T41)</f>
        <v>94</v>
      </c>
      <c r="U42" s="506">
        <f>SUM(U38,U41)</f>
        <v>64</v>
      </c>
      <c r="V42" s="507" t="s">
        <v>22</v>
      </c>
      <c r="W42" s="508" t="s">
        <v>22</v>
      </c>
      <c r="X42" s="506">
        <f>SUM(X38,X41)</f>
        <v>82</v>
      </c>
      <c r="Y42" s="506">
        <f>SUM(Y38,Y41)</f>
        <v>86</v>
      </c>
      <c r="Z42" s="507" t="s">
        <v>22</v>
      </c>
      <c r="AA42" s="508" t="s">
        <v>22</v>
      </c>
      <c r="AB42" s="633">
        <f>SUM(AB38,AB41)</f>
        <v>510</v>
      </c>
      <c r="AC42" s="634">
        <f>AC38+AC41</f>
        <v>386</v>
      </c>
      <c r="AD42" s="635" t="s">
        <v>22</v>
      </c>
      <c r="AE42" s="636">
        <f>SUM(AB42,AC42)</f>
        <v>896</v>
      </c>
      <c r="AF42" s="300"/>
      <c r="AG42" s="300"/>
    </row>
    <row r="43" spans="1:33" ht="17.25" thickTop="1" thickBot="1" x14ac:dyDescent="0.3">
      <c r="A43" s="220"/>
      <c r="B43" s="221"/>
      <c r="C43" s="222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  <c r="W43" s="860"/>
      <c r="X43" s="860"/>
      <c r="Y43" s="860"/>
      <c r="Z43" s="860"/>
      <c r="AA43" s="860"/>
      <c r="AB43" s="861"/>
      <c r="AC43" s="861"/>
      <c r="AD43" s="861"/>
      <c r="AE43" s="862"/>
    </row>
    <row r="44" spans="1:33" ht="15.75" thickTop="1" x14ac:dyDescent="0.2">
      <c r="A44" s="458" t="s">
        <v>124</v>
      </c>
      <c r="B44" s="224" t="s">
        <v>1</v>
      </c>
      <c r="C44" s="338" t="s">
        <v>25</v>
      </c>
      <c r="D44" s="339"/>
      <c r="E44" s="339"/>
      <c r="F44" s="339"/>
      <c r="G44" s="339"/>
      <c r="H44" s="339"/>
      <c r="I44" s="340">
        <v>160</v>
      </c>
      <c r="J44" s="340" t="s">
        <v>22</v>
      </c>
      <c r="K44" s="340" t="s">
        <v>155</v>
      </c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41"/>
      <c r="AB44" s="226"/>
      <c r="AC44" s="226"/>
      <c r="AD44" s="226"/>
      <c r="AE44" s="226"/>
    </row>
    <row r="45" spans="1:33" ht="15" x14ac:dyDescent="0.2">
      <c r="A45" s="459" t="s">
        <v>125</v>
      </c>
      <c r="B45" s="227" t="s">
        <v>1</v>
      </c>
      <c r="C45" s="343" t="s">
        <v>26</v>
      </c>
      <c r="D45" s="344"/>
      <c r="E45" s="344"/>
      <c r="F45" s="345"/>
      <c r="G45" s="345"/>
      <c r="H45" s="344"/>
      <c r="I45" s="344"/>
      <c r="J45" s="345"/>
      <c r="K45" s="345"/>
      <c r="L45" s="344"/>
      <c r="M45" s="344"/>
      <c r="N45" s="345"/>
      <c r="O45" s="345"/>
      <c r="P45" s="344"/>
      <c r="Q45" s="346">
        <v>160</v>
      </c>
      <c r="R45" s="347" t="s">
        <v>22</v>
      </c>
      <c r="S45" s="347" t="s">
        <v>155</v>
      </c>
      <c r="T45" s="344"/>
      <c r="U45" s="344"/>
      <c r="V45" s="345"/>
      <c r="W45" s="345"/>
      <c r="X45" s="344"/>
      <c r="Y45" s="348"/>
      <c r="Z45" s="349"/>
      <c r="AA45" s="350"/>
      <c r="AB45" s="226"/>
      <c r="AC45" s="226"/>
      <c r="AD45" s="226"/>
      <c r="AE45" s="226"/>
    </row>
    <row r="46" spans="1:33" ht="15.75" thickBot="1" x14ac:dyDescent="0.25">
      <c r="A46" s="460" t="s">
        <v>126</v>
      </c>
      <c r="B46" s="228" t="s">
        <v>1</v>
      </c>
      <c r="C46" s="352" t="s">
        <v>123</v>
      </c>
      <c r="D46" s="353"/>
      <c r="E46" s="353"/>
      <c r="F46" s="354"/>
      <c r="G46" s="354"/>
      <c r="H46" s="353"/>
      <c r="I46" s="353"/>
      <c r="J46" s="354"/>
      <c r="K46" s="354"/>
      <c r="L46" s="353"/>
      <c r="M46" s="353"/>
      <c r="N46" s="354"/>
      <c r="O46" s="354"/>
      <c r="P46" s="353"/>
      <c r="Q46" s="353"/>
      <c r="R46" s="354"/>
      <c r="S46" s="354"/>
      <c r="T46" s="353"/>
      <c r="U46" s="353"/>
      <c r="V46" s="354"/>
      <c r="W46" s="354"/>
      <c r="X46" s="353"/>
      <c r="Y46" s="346">
        <v>80</v>
      </c>
      <c r="Z46" s="347" t="s">
        <v>22</v>
      </c>
      <c r="AA46" s="347" t="s">
        <v>155</v>
      </c>
      <c r="AB46" s="226"/>
      <c r="AC46" s="226"/>
      <c r="AD46" s="226"/>
      <c r="AE46" s="226"/>
    </row>
    <row r="47" spans="1:33" ht="15.75" thickTop="1" x14ac:dyDescent="0.2">
      <c r="A47" s="817"/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230"/>
      <c r="U47" s="230"/>
      <c r="V47" s="230"/>
      <c r="W47" s="230"/>
      <c r="X47" s="230"/>
      <c r="Y47" s="230"/>
      <c r="Z47" s="230"/>
      <c r="AA47" s="230"/>
      <c r="AB47" s="232"/>
      <c r="AC47" s="232"/>
      <c r="AD47" s="232"/>
      <c r="AE47" s="233"/>
    </row>
    <row r="48" spans="1:33" x14ac:dyDescent="0.2">
      <c r="A48" s="867" t="s">
        <v>24</v>
      </c>
      <c r="B48" s="868"/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510"/>
      <c r="U48" s="510"/>
      <c r="V48" s="510"/>
      <c r="W48" s="510"/>
      <c r="X48" s="510"/>
      <c r="Y48" s="510"/>
      <c r="Z48" s="510"/>
      <c r="AA48" s="510"/>
      <c r="AB48" s="232"/>
      <c r="AC48" s="232"/>
      <c r="AD48" s="232"/>
      <c r="AE48" s="233"/>
    </row>
    <row r="49" spans="1:31" x14ac:dyDescent="0.2">
      <c r="A49" s="511"/>
      <c r="B49" s="150"/>
      <c r="C49" s="358" t="s">
        <v>19</v>
      </c>
      <c r="D49" s="359"/>
      <c r="E49" s="359"/>
      <c r="F49" s="102"/>
      <c r="G49" s="360" t="str">
        <f>IF(COUNTIF(G12:G46,"A")=0,"",COUNTIF(G12:G46,"A"))</f>
        <v/>
      </c>
      <c r="H49" s="359"/>
      <c r="I49" s="359"/>
      <c r="J49" s="102"/>
      <c r="K49" s="360">
        <f>IF(COUNTIF(K12:K46,"A")=0,"",COUNTIF(K12:K46,"A"))</f>
        <v>1</v>
      </c>
      <c r="L49" s="359"/>
      <c r="M49" s="359"/>
      <c r="N49" s="102"/>
      <c r="O49" s="360" t="str">
        <f>IF(COUNTIF(O12:O46,"A")=0,"",COUNTIF(O12:O46,"A"))</f>
        <v/>
      </c>
      <c r="P49" s="359"/>
      <c r="Q49" s="359"/>
      <c r="R49" s="102"/>
      <c r="S49" s="360">
        <f>IF(COUNTIF(S12:S46,"A")=0,"",COUNTIF(S12:S46,"A"))</f>
        <v>1</v>
      </c>
      <c r="T49" s="359"/>
      <c r="U49" s="359"/>
      <c r="V49" s="102"/>
      <c r="W49" s="360" t="str">
        <f>IF(COUNTIF(W12:W46,"A")=0,"",COUNTIF(W12:W46,"A"))</f>
        <v/>
      </c>
      <c r="X49" s="359"/>
      <c r="Y49" s="359"/>
      <c r="Z49" s="102"/>
      <c r="AA49" s="360">
        <f>IF(COUNTIF(AA12:AA46,"A")=0,"",COUNTIF(AA12:AA46,"A"))</f>
        <v>1</v>
      </c>
      <c r="AB49" s="359"/>
      <c r="AC49" s="359"/>
      <c r="AD49" s="102"/>
      <c r="AE49" s="370">
        <f t="shared" ref="AE49:AE61" si="8">IF(SUM(G49:AA49)=0,"",SUM(G49:AA49))</f>
        <v>3</v>
      </c>
    </row>
    <row r="50" spans="1:31" x14ac:dyDescent="0.2">
      <c r="A50" s="511"/>
      <c r="B50" s="150"/>
      <c r="C50" s="358" t="s">
        <v>20</v>
      </c>
      <c r="D50" s="359"/>
      <c r="E50" s="359"/>
      <c r="F50" s="102"/>
      <c r="G50" s="360" t="str">
        <f>IF(COUNTIF(G12:G46,"B")=0,"",COUNTIF(G12:G46,"B"))</f>
        <v/>
      </c>
      <c r="H50" s="359"/>
      <c r="I50" s="359"/>
      <c r="J50" s="102"/>
      <c r="K50" s="360">
        <f>IF(COUNTIF(K12:K46,"B")=0,"",COUNTIF(K12:K46,"B"))</f>
        <v>1</v>
      </c>
      <c r="L50" s="359"/>
      <c r="M50" s="359"/>
      <c r="N50" s="102"/>
      <c r="O50" s="360" t="str">
        <f>IF(COUNTIF(O12:O46,"B")=0,"",COUNTIF(O12:O46,"B"))</f>
        <v/>
      </c>
      <c r="P50" s="359"/>
      <c r="Q50" s="359"/>
      <c r="R50" s="102"/>
      <c r="S50" s="360" t="str">
        <f>IF(COUNTIF(S12:S46,"B")=0,"",COUNTIF(S12:S46,"B"))</f>
        <v/>
      </c>
      <c r="T50" s="359"/>
      <c r="U50" s="359"/>
      <c r="V50" s="102"/>
      <c r="W50" s="360" t="str">
        <f>IF(COUNTIF(W12:W46,"B")=0,"",COUNTIF(W12:W46,"B"))</f>
        <v/>
      </c>
      <c r="X50" s="359"/>
      <c r="Y50" s="359"/>
      <c r="Z50" s="102"/>
      <c r="AA50" s="360">
        <v>3</v>
      </c>
      <c r="AB50" s="359"/>
      <c r="AC50" s="359"/>
      <c r="AD50" s="102"/>
      <c r="AE50" s="370">
        <f t="shared" si="8"/>
        <v>4</v>
      </c>
    </row>
    <row r="51" spans="1:31" x14ac:dyDescent="0.2">
      <c r="A51" s="511"/>
      <c r="B51" s="150"/>
      <c r="C51" s="358" t="s">
        <v>201</v>
      </c>
      <c r="D51" s="359"/>
      <c r="E51" s="359"/>
      <c r="F51" s="102"/>
      <c r="G51" s="360" t="str">
        <f>IF(COUNTIF(G12:G46,"ÉÉ")=0,"",COUNTIF(G12:G46,"ÉÉ"))</f>
        <v/>
      </c>
      <c r="H51" s="359"/>
      <c r="I51" s="359"/>
      <c r="J51" s="102"/>
      <c r="K51" s="360">
        <f>IF(COUNTIF(K12:K46,"ÉÉ")=0,"",COUNTIF(K12:K46,"ÉÉ"))</f>
        <v>1</v>
      </c>
      <c r="L51" s="359"/>
      <c r="M51" s="359"/>
      <c r="N51" s="102"/>
      <c r="O51" s="360">
        <f>IF(COUNTIF(O12:O46,"ÉÉ")=0,"",COUNTIF(O12:O46,"ÉÉ"))</f>
        <v>1</v>
      </c>
      <c r="P51" s="359"/>
      <c r="Q51" s="359"/>
      <c r="R51" s="102"/>
      <c r="S51" s="360" t="str">
        <f>IF(COUNTIF(S12:S46,"ÉÉ")=0,"",COUNTIF(S12:S46,"ÉÉ"))</f>
        <v/>
      </c>
      <c r="T51" s="359"/>
      <c r="U51" s="359"/>
      <c r="V51" s="102"/>
      <c r="W51" s="360" t="str">
        <f>IF(COUNTIF(W12:W46,"ÉÉ")=0,"",COUNTIF(W12:W46,"ÉÉ"))</f>
        <v/>
      </c>
      <c r="X51" s="359"/>
      <c r="Y51" s="359"/>
      <c r="Z51" s="102"/>
      <c r="AA51" s="360">
        <f>IF(COUNTIF(AA12:AA46,"ÉÉ")=0,"",COUNTIF(AA12:AA46,"ÉÉ"))</f>
        <v>1</v>
      </c>
      <c r="AB51" s="359"/>
      <c r="AC51" s="359"/>
      <c r="AD51" s="102"/>
      <c r="AE51" s="370">
        <f t="shared" si="8"/>
        <v>3</v>
      </c>
    </row>
    <row r="52" spans="1:31" x14ac:dyDescent="0.2">
      <c r="A52" s="511"/>
      <c r="B52" s="150"/>
      <c r="C52" s="358" t="s">
        <v>202</v>
      </c>
      <c r="D52" s="361"/>
      <c r="E52" s="361"/>
      <c r="F52" s="362"/>
      <c r="G52" s="360" t="str">
        <f>IF(COUNTIF(G12:G46,"ÉÉ(Z)")=0,"",COUNTIF(G12:G46,"ÉÉ(Z)"))</f>
        <v/>
      </c>
      <c r="H52" s="361"/>
      <c r="I52" s="361"/>
      <c r="J52" s="362"/>
      <c r="K52" s="360" t="str">
        <f>IF(COUNTIF(K12:K46,"ÉÉ(Z)")=0,"",COUNTIF(K12:K46,"ÉÉ(Z)"))</f>
        <v/>
      </c>
      <c r="L52" s="361"/>
      <c r="M52" s="361"/>
      <c r="N52" s="362"/>
      <c r="O52" s="360" t="str">
        <f>IF(COUNTIF(O12:O46,"ÉÉ(Z)")=0,"",COUNTIF(O12:O46,"ÉÉ(Z)"))</f>
        <v/>
      </c>
      <c r="P52" s="361"/>
      <c r="Q52" s="361"/>
      <c r="R52" s="362"/>
      <c r="S52" s="360" t="str">
        <f>IF(COUNTIF(S12:S46,"ÉÉ(Z)")=0,"",COUNTIF(S12:S46,"ÉÉ(Z)"))</f>
        <v/>
      </c>
      <c r="T52" s="361"/>
      <c r="U52" s="361"/>
      <c r="V52" s="362"/>
      <c r="W52" s="360" t="str">
        <f>IF(COUNTIF(W12:W46,"ÉÉ(Z)")=0,"",COUNTIF(W12:W46,"ÉÉ(Z)"))</f>
        <v/>
      </c>
      <c r="X52" s="361"/>
      <c r="Y52" s="361"/>
      <c r="Z52" s="362"/>
      <c r="AA52" s="360" t="str">
        <f>IF(COUNTIF(AA12:AA46,"ÉÉ(Z)")=0,"",COUNTIF(AA12:AA46,"ÉÉ(Z)"))</f>
        <v/>
      </c>
      <c r="AB52" s="361"/>
      <c r="AC52" s="361"/>
      <c r="AD52" s="362"/>
      <c r="AE52" s="370" t="str">
        <f t="shared" si="8"/>
        <v/>
      </c>
    </row>
    <row r="53" spans="1:31" x14ac:dyDescent="0.2">
      <c r="A53" s="511"/>
      <c r="B53" s="150"/>
      <c r="C53" s="358" t="s">
        <v>203</v>
      </c>
      <c r="D53" s="359"/>
      <c r="E53" s="359"/>
      <c r="F53" s="102"/>
      <c r="G53" s="360">
        <f>IF(COUNTIF(G12:G46,"GYJ")=0,"",COUNTIF(G12:G46,"GYJ"))</f>
        <v>1</v>
      </c>
      <c r="H53" s="359"/>
      <c r="I53" s="359"/>
      <c r="J53" s="102"/>
      <c r="K53" s="360">
        <f>IF(COUNTIF(K12:K46,"GYJ")=0,"",COUNTIF(K12:K46,"GYJ"))</f>
        <v>2</v>
      </c>
      <c r="L53" s="359"/>
      <c r="M53" s="359"/>
      <c r="N53" s="102"/>
      <c r="O53" s="360">
        <f>IF(COUNTIF(O12:O46,"GYJ")=0,"",COUNTIF(O12:O46,"GYJ"))</f>
        <v>2</v>
      </c>
      <c r="P53" s="359"/>
      <c r="Q53" s="359"/>
      <c r="R53" s="102"/>
      <c r="S53" s="360">
        <f>IF(COUNTIF(S12:S46,"GYJ")=0,"",COUNTIF(S12:S46,"GYJ"))</f>
        <v>2</v>
      </c>
      <c r="T53" s="359"/>
      <c r="U53" s="359"/>
      <c r="V53" s="102"/>
      <c r="W53" s="360">
        <f>IF(COUNTIF(W12:W46,"GYJ")=0,"",COUNTIF(W12:W46,"GYJ"))</f>
        <v>2</v>
      </c>
      <c r="X53" s="359"/>
      <c r="Y53" s="359"/>
      <c r="Z53" s="102"/>
      <c r="AA53" s="360">
        <f>IF(COUNTIF(AA12:AA46,"GYJ")=0,"",COUNTIF(AA12:AA46,"GYJ"))</f>
        <v>1</v>
      </c>
      <c r="AB53" s="359"/>
      <c r="AC53" s="359"/>
      <c r="AD53" s="102"/>
      <c r="AE53" s="370">
        <f t="shared" si="8"/>
        <v>10</v>
      </c>
    </row>
    <row r="54" spans="1:31" x14ac:dyDescent="0.2">
      <c r="A54" s="511"/>
      <c r="B54" s="358"/>
      <c r="C54" s="358" t="s">
        <v>204</v>
      </c>
      <c r="D54" s="359"/>
      <c r="E54" s="359"/>
      <c r="F54" s="102"/>
      <c r="G54" s="360" t="str">
        <f>IF(COUNTIF(G12:G46,"GYJ(Z)")=0,"",COUNTIF(G12:G46,"GYJ(Z)"))</f>
        <v/>
      </c>
      <c r="H54" s="359"/>
      <c r="I54" s="359"/>
      <c r="J54" s="102"/>
      <c r="K54" s="360" t="str">
        <f>IF(COUNTIF(K12:K46,"GYJ(Z)")=0,"",COUNTIF(K12:K46,"GYJ(Z)"))</f>
        <v/>
      </c>
      <c r="L54" s="359"/>
      <c r="M54" s="359"/>
      <c r="N54" s="102"/>
      <c r="O54" s="360" t="str">
        <f>IF(COUNTIF(O12:O46,"GYJ(Z)")=0,"",COUNTIF(O12:O46,"GYJ(Z)"))</f>
        <v/>
      </c>
      <c r="P54" s="359"/>
      <c r="Q54" s="359"/>
      <c r="R54" s="102"/>
      <c r="S54" s="360" t="str">
        <f>IF(COUNTIF(S12:S46,"GYJ(Z)")=0,"",COUNTIF(S12:S46,"GYJ(Z)"))</f>
        <v/>
      </c>
      <c r="T54" s="359"/>
      <c r="U54" s="359"/>
      <c r="V54" s="102"/>
      <c r="W54" s="360" t="str">
        <f>IF(COUNTIF(W12:W46,"GYJ(Z)")=0,"",COUNTIF(W12:W46,"GYJ(Z)"))</f>
        <v/>
      </c>
      <c r="X54" s="359"/>
      <c r="Y54" s="359"/>
      <c r="Z54" s="102"/>
      <c r="AA54" s="360" t="str">
        <f>IF(COUNTIF(AA12:AA46,"GYJ(Z)")=0,"",COUNTIF(AA12:AA46,"GYJ(Z)"))</f>
        <v/>
      </c>
      <c r="AB54" s="359"/>
      <c r="AC54" s="359"/>
      <c r="AD54" s="102"/>
      <c r="AE54" s="370" t="str">
        <f t="shared" si="8"/>
        <v/>
      </c>
    </row>
    <row r="55" spans="1:31" x14ac:dyDescent="0.2">
      <c r="A55" s="511"/>
      <c r="B55" s="150"/>
      <c r="C55" s="363" t="s">
        <v>156</v>
      </c>
      <c r="D55" s="359"/>
      <c r="E55" s="359"/>
      <c r="F55" s="102"/>
      <c r="G55" s="360" t="str">
        <f>IF(COUNTIF(G12:G46,"K")=0,"",COUNTIF(G12:G46,"K"))</f>
        <v/>
      </c>
      <c r="H55" s="359"/>
      <c r="I55" s="359"/>
      <c r="J55" s="102"/>
      <c r="K55" s="360">
        <f>IF(COUNTIF(K12:K46,"K")=0,"",COUNTIF(K12:K46,"K"))</f>
        <v>1</v>
      </c>
      <c r="L55" s="359"/>
      <c r="M55" s="359"/>
      <c r="N55" s="102"/>
      <c r="O55" s="360">
        <f>IF(COUNTIF(O12:O46,"K")=0,"",COUNTIF(O12:O46,"K"))</f>
        <v>3</v>
      </c>
      <c r="P55" s="359"/>
      <c r="Q55" s="359"/>
      <c r="R55" s="102"/>
      <c r="S55" s="360" t="str">
        <f>IF(COUNTIF(S12:S46,"K")=0,"",COUNTIF(S12:S46,"K"))</f>
        <v/>
      </c>
      <c r="T55" s="359"/>
      <c r="U55" s="359"/>
      <c r="V55" s="102"/>
      <c r="W55" s="360" t="str">
        <f>IF(COUNTIF(W12:W46,"K")=0,"",COUNTIF(W12:W46,"K"))</f>
        <v/>
      </c>
      <c r="X55" s="359"/>
      <c r="Y55" s="359"/>
      <c r="Z55" s="102"/>
      <c r="AA55" s="360" t="str">
        <f>IF(COUNTIF(AA12:AA46,"K")=0,"",COUNTIF(AA12:AA46,"K"))</f>
        <v/>
      </c>
      <c r="AB55" s="359"/>
      <c r="AC55" s="359"/>
      <c r="AD55" s="102"/>
      <c r="AE55" s="370">
        <f t="shared" si="8"/>
        <v>4</v>
      </c>
    </row>
    <row r="56" spans="1:31" x14ac:dyDescent="0.2">
      <c r="A56" s="511"/>
      <c r="B56" s="150"/>
      <c r="C56" s="363" t="s">
        <v>157</v>
      </c>
      <c r="D56" s="359"/>
      <c r="E56" s="359"/>
      <c r="F56" s="102"/>
      <c r="G56" s="360" t="str">
        <f>IF(COUNTIF(G12:G46,"K(Z)")=0,"",COUNTIF(G12:G46,"K(Z)"))</f>
        <v/>
      </c>
      <c r="H56" s="359"/>
      <c r="I56" s="359"/>
      <c r="J56" s="102"/>
      <c r="K56" s="360" t="str">
        <f>IF(COUNTIF(K12:K46,"K(Z)")=0,"",COUNTIF(K12:K46,"K(Z)"))</f>
        <v/>
      </c>
      <c r="L56" s="359"/>
      <c r="M56" s="359"/>
      <c r="N56" s="102"/>
      <c r="O56" s="360" t="str">
        <f>IF(COUNTIF(O12:O46,"K(Z)")=0,"",COUNTIF(O12:O46,"K(Z)"))</f>
        <v/>
      </c>
      <c r="P56" s="359"/>
      <c r="Q56" s="359"/>
      <c r="R56" s="102"/>
      <c r="S56" s="360">
        <f>IF(COUNTIF(S12:S46,"K(Z)")=0,"",COUNTIF(S12:S46,"K(Z)"))</f>
        <v>1</v>
      </c>
      <c r="T56" s="359"/>
      <c r="U56" s="359"/>
      <c r="V56" s="102"/>
      <c r="W56" s="360">
        <f>IF(COUNTIF(W12:W46,"K(Z)")=0,"",COUNTIF(W12:W46,"K(Z)"))</f>
        <v>2</v>
      </c>
      <c r="X56" s="359"/>
      <c r="Y56" s="359"/>
      <c r="Z56" s="102"/>
      <c r="AA56" s="360">
        <f>IF(COUNTIF(AA12:AA46,"K(Z)")=0,"",COUNTIF(AA12:AA46,"K(Z)"))</f>
        <v>1</v>
      </c>
      <c r="AB56" s="359"/>
      <c r="AC56" s="359"/>
      <c r="AD56" s="102"/>
      <c r="AE56" s="370">
        <f t="shared" si="8"/>
        <v>4</v>
      </c>
    </row>
    <row r="57" spans="1:31" x14ac:dyDescent="0.2">
      <c r="A57" s="511"/>
      <c r="B57" s="150"/>
      <c r="C57" s="358" t="s">
        <v>21</v>
      </c>
      <c r="D57" s="359"/>
      <c r="E57" s="359"/>
      <c r="F57" s="102"/>
      <c r="G57" s="360" t="str">
        <f>IF(COUNTIF(G12:G46,"AV")=0,"",COUNTIF(G12:G46,"AV"))</f>
        <v/>
      </c>
      <c r="H57" s="359"/>
      <c r="I57" s="359"/>
      <c r="J57" s="102"/>
      <c r="K57" s="360" t="str">
        <f>IF(COUNTIF(K12:K46,"AV")=0,"",COUNTIF(K12:K46,"AV"))</f>
        <v/>
      </c>
      <c r="L57" s="359"/>
      <c r="M57" s="359"/>
      <c r="N57" s="102"/>
      <c r="O57" s="360" t="str">
        <f>IF(COUNTIF(O12:O46,"AV")=0,"",COUNTIF(O12:O46,"AV"))</f>
        <v/>
      </c>
      <c r="P57" s="359"/>
      <c r="Q57" s="359"/>
      <c r="R57" s="102"/>
      <c r="S57" s="360" t="str">
        <f>IF(COUNTIF(S12:S46,"AV")=0,"",COUNTIF(S12:S46,"AV"))</f>
        <v/>
      </c>
      <c r="T57" s="359"/>
      <c r="U57" s="359"/>
      <c r="V57" s="102"/>
      <c r="W57" s="360" t="str">
        <f>IF(COUNTIF(W12:W46,"AV")=0,"",COUNTIF(W12:W46,"AV"))</f>
        <v/>
      </c>
      <c r="X57" s="359"/>
      <c r="Y57" s="359"/>
      <c r="Z57" s="102"/>
      <c r="AA57" s="360" t="str">
        <f>IF(COUNTIF(AA12:AA46,"AV")=0,"",COUNTIF(AA12:AA46,"AV"))</f>
        <v/>
      </c>
      <c r="AB57" s="359"/>
      <c r="AC57" s="359"/>
      <c r="AD57" s="102"/>
      <c r="AE57" s="370" t="str">
        <f t="shared" si="8"/>
        <v/>
      </c>
    </row>
    <row r="58" spans="1:31" x14ac:dyDescent="0.2">
      <c r="A58" s="511"/>
      <c r="B58" s="150"/>
      <c r="C58" s="358" t="s">
        <v>205</v>
      </c>
      <c r="D58" s="359"/>
      <c r="E58" s="359"/>
      <c r="F58" s="102"/>
      <c r="G58" s="360" t="str">
        <f>IF(COUNTIF(G12:G46,"KV")=0,"",COUNTIF(G12:G46,"KV"))</f>
        <v/>
      </c>
      <c r="H58" s="359"/>
      <c r="I58" s="359"/>
      <c r="J58" s="102"/>
      <c r="K58" s="360" t="str">
        <f>IF(COUNTIF(K12:K46,"KV")=0,"",COUNTIF(K12:K46,"KV"))</f>
        <v/>
      </c>
      <c r="L58" s="359"/>
      <c r="M58" s="359"/>
      <c r="N58" s="102"/>
      <c r="O58" s="360" t="str">
        <f>IF(COUNTIF(O12:O46,"KV")=0,"",COUNTIF(O12:O46,"KV"))</f>
        <v/>
      </c>
      <c r="P58" s="359"/>
      <c r="Q58" s="359"/>
      <c r="R58" s="102"/>
      <c r="S58" s="360" t="str">
        <f>IF(COUNTIF(S12:S46,"KV")=0,"",COUNTIF(S12:S46,"KV"))</f>
        <v/>
      </c>
      <c r="T58" s="359"/>
      <c r="U58" s="359"/>
      <c r="V58" s="102"/>
      <c r="W58" s="360" t="str">
        <f>IF(COUNTIF(W12:W46,"KV")=0,"",COUNTIF(W12:W46,"KV"))</f>
        <v/>
      </c>
      <c r="X58" s="359"/>
      <c r="Y58" s="359"/>
      <c r="Z58" s="102"/>
      <c r="AA58" s="360" t="str">
        <f>IF(COUNTIF(AA12:AA46,"KV")=0,"",COUNTIF(AA12:AA46,"KV"))</f>
        <v/>
      </c>
      <c r="AB58" s="359"/>
      <c r="AC58" s="359"/>
      <c r="AD58" s="102"/>
      <c r="AE58" s="370" t="str">
        <f t="shared" si="8"/>
        <v/>
      </c>
    </row>
    <row r="59" spans="1:31" x14ac:dyDescent="0.2">
      <c r="A59" s="511"/>
      <c r="B59" s="150"/>
      <c r="C59" s="358" t="s">
        <v>206</v>
      </c>
      <c r="D59" s="364"/>
      <c r="E59" s="364"/>
      <c r="F59" s="365"/>
      <c r="G59" s="360" t="str">
        <f>IF(COUNTIF(G12:G46,"SZG")=0,"",COUNTIF(G12:G46,"SZG"))</f>
        <v/>
      </c>
      <c r="H59" s="364"/>
      <c r="I59" s="364"/>
      <c r="J59" s="365"/>
      <c r="K59" s="360" t="str">
        <f>IF(COUNTIF(K12:K46,"SZG")=0,"",COUNTIF(K12:K46,"SZG"))</f>
        <v/>
      </c>
      <c r="L59" s="364"/>
      <c r="M59" s="364"/>
      <c r="N59" s="365"/>
      <c r="O59" s="360" t="str">
        <f>IF(COUNTIF(O12:O46,"SZG")=0,"",COUNTIF(O12:O46,"SZG"))</f>
        <v/>
      </c>
      <c r="P59" s="364"/>
      <c r="Q59" s="364"/>
      <c r="R59" s="365"/>
      <c r="S59" s="360" t="str">
        <f>IF(COUNTIF(S12:S46,"SZG")=0,"",COUNTIF(S12:S46,"SZG"))</f>
        <v/>
      </c>
      <c r="T59" s="364"/>
      <c r="U59" s="364"/>
      <c r="V59" s="365"/>
      <c r="W59" s="360" t="str">
        <f>IF(COUNTIF(W12:W46,"SZG")=0,"",COUNTIF(W12:W46,"SZG"))</f>
        <v/>
      </c>
      <c r="X59" s="364"/>
      <c r="Y59" s="364"/>
      <c r="Z59" s="365"/>
      <c r="AA59" s="360" t="str">
        <f>IF(COUNTIF(AA12:AA46,"SZG")=0,"",COUNTIF(AA12:AA46,"SZG"))</f>
        <v/>
      </c>
      <c r="AB59" s="359"/>
      <c r="AC59" s="359"/>
      <c r="AD59" s="102"/>
      <c r="AE59" s="370" t="str">
        <f t="shared" si="8"/>
        <v/>
      </c>
    </row>
    <row r="60" spans="1:31" x14ac:dyDescent="0.2">
      <c r="A60" s="511"/>
      <c r="B60" s="150"/>
      <c r="C60" s="358" t="s">
        <v>207</v>
      </c>
      <c r="D60" s="364"/>
      <c r="E60" s="364"/>
      <c r="F60" s="365"/>
      <c r="G60" s="360" t="str">
        <f>IF(COUNTIF(G12:G46,"ZV")=0,"",COUNTIF(G12:G46,"ZV"))</f>
        <v/>
      </c>
      <c r="H60" s="364"/>
      <c r="I60" s="364"/>
      <c r="J60" s="365"/>
      <c r="K60" s="360" t="str">
        <f>IF(COUNTIF(K12:K46,"ZV")=0,"",COUNTIF(K12:K46,"ZV"))</f>
        <v/>
      </c>
      <c r="L60" s="364"/>
      <c r="M60" s="364"/>
      <c r="N60" s="365"/>
      <c r="O60" s="360" t="str">
        <f>IF(COUNTIF(O12:O46,"ZV")=0,"",COUNTIF(O12:O46,"ZV"))</f>
        <v/>
      </c>
      <c r="P60" s="364"/>
      <c r="Q60" s="364"/>
      <c r="R60" s="365"/>
      <c r="S60" s="360" t="str">
        <f>IF(COUNTIF(S12:S46,"ZV")=0,"",COUNTIF(S12:S46,"ZV"))</f>
        <v/>
      </c>
      <c r="T60" s="364"/>
      <c r="U60" s="364"/>
      <c r="V60" s="365"/>
      <c r="W60" s="360" t="str">
        <f>IF(COUNTIF(W12:W46,"ZV")=0,"",COUNTIF(W12:W46,"ZV"))</f>
        <v/>
      </c>
      <c r="X60" s="364"/>
      <c r="Y60" s="364"/>
      <c r="Z60" s="365"/>
      <c r="AA60" s="360">
        <f>IF(COUNTIF(AA12:AA46,"ZV")=0,"",COUNTIF(AA12:AA46,"ZV"))</f>
        <v>1</v>
      </c>
      <c r="AB60" s="359"/>
      <c r="AC60" s="359"/>
      <c r="AD60" s="102"/>
      <c r="AE60" s="370">
        <f t="shared" si="8"/>
        <v>1</v>
      </c>
    </row>
    <row r="61" spans="1:31" ht="13.5" thickBot="1" x14ac:dyDescent="0.25">
      <c r="A61" s="512"/>
      <c r="B61" s="513"/>
      <c r="C61" s="407" t="s">
        <v>27</v>
      </c>
      <c r="D61" s="408"/>
      <c r="E61" s="408"/>
      <c r="F61" s="409"/>
      <c r="G61" s="410">
        <f>IF(SUM(G49:G60)=0,"",SUM(G49:G60))</f>
        <v>1</v>
      </c>
      <c r="H61" s="408"/>
      <c r="I61" s="408"/>
      <c r="J61" s="409"/>
      <c r="K61" s="410">
        <f>IF(SUM(K49:K60)=0,"",SUM(K49:K60))</f>
        <v>6</v>
      </c>
      <c r="L61" s="408"/>
      <c r="M61" s="408"/>
      <c r="N61" s="409"/>
      <c r="O61" s="410">
        <f>IF(SUM(O49:O60)=0,"",SUM(O49:O60))</f>
        <v>6</v>
      </c>
      <c r="P61" s="408"/>
      <c r="Q61" s="408"/>
      <c r="R61" s="409"/>
      <c r="S61" s="410">
        <f>IF(SUM(S49:S60)=0,"",SUM(S49:S60))</f>
        <v>4</v>
      </c>
      <c r="T61" s="408"/>
      <c r="U61" s="408"/>
      <c r="V61" s="409"/>
      <c r="W61" s="410">
        <f>IF(SUM(W49:W60)=0,"",SUM(W49:W60))</f>
        <v>4</v>
      </c>
      <c r="X61" s="408"/>
      <c r="Y61" s="408"/>
      <c r="Z61" s="409"/>
      <c r="AA61" s="410">
        <f>IF(SUM(AA49:AA60)=0,"",SUM(AA49:AA60))</f>
        <v>8</v>
      </c>
      <c r="AB61" s="408"/>
      <c r="AC61" s="408"/>
      <c r="AD61" s="409"/>
      <c r="AE61" s="370">
        <f t="shared" si="8"/>
        <v>29</v>
      </c>
    </row>
    <row r="62" spans="1:31" ht="13.5" thickTop="1" x14ac:dyDescent="0.2"/>
  </sheetData>
  <protectedRanges>
    <protectedRange sqref="C48" name="Tartomány4"/>
    <protectedRange sqref="C60:C61" name="Tartomány4_1"/>
    <protectedRange sqref="C24 C28:C32" name="Tartomány1_2_1"/>
    <protectedRange sqref="C33 C35" name="Tartomány1_2_1_4"/>
    <protectedRange sqref="C26:C27" name="Tartomány1_2_1_2"/>
    <protectedRange sqref="C23" name="Tartomány1_2_1_2_1"/>
    <protectedRange sqref="C21" name="Tartomány1_2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7:S47"/>
    <mergeCell ref="A48:S48"/>
    <mergeCell ref="AD8:AD9"/>
    <mergeCell ref="AE8:AE9"/>
    <mergeCell ref="D39:S39"/>
    <mergeCell ref="T39:AA39"/>
    <mergeCell ref="AB39:AE3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3:S43"/>
    <mergeCell ref="T43:AA43"/>
    <mergeCell ref="AB43:AE4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C7" zoomScale="86" zoomScaleNormal="86" workbookViewId="0">
      <selection activeCell="AC10" sqref="AC10"/>
    </sheetView>
  </sheetViews>
  <sheetFormatPr defaultRowHeight="12.75" x14ac:dyDescent="0.2"/>
  <cols>
    <col min="1" max="1" width="13.6640625" style="1" customWidth="1"/>
    <col min="2" max="2" width="9.33203125" style="1" customWidth="1"/>
    <col min="3" max="3" width="78.6640625" style="1" customWidth="1"/>
    <col min="4" max="31" width="9.33203125" style="1" customWidth="1"/>
    <col min="32" max="32" width="27.33203125" style="1" customWidth="1"/>
    <col min="33" max="33" width="28.33203125" style="1" customWidth="1"/>
    <col min="34" max="16384" width="9.33203125" style="1"/>
  </cols>
  <sheetData>
    <row r="1" spans="1:33" ht="23.25" x14ac:dyDescent="0.2">
      <c r="A1" s="849" t="s">
        <v>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</row>
    <row r="2" spans="1:33" ht="23.25" x14ac:dyDescent="0.2">
      <c r="A2" s="807" t="s">
        <v>217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3.25" x14ac:dyDescent="0.2">
      <c r="A3" s="821" t="s">
        <v>241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</row>
    <row r="4" spans="1:33" ht="23.25" x14ac:dyDescent="0.2">
      <c r="A4" s="807" t="s">
        <v>444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</row>
    <row r="5" spans="1:33" ht="24" thickBot="1" x14ac:dyDescent="0.25">
      <c r="A5" s="806" t="s">
        <v>214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33" ht="14.25" thickTop="1" thickBot="1" x14ac:dyDescent="0.25">
      <c r="A6" s="873" t="s">
        <v>14</v>
      </c>
      <c r="B6" s="876" t="s">
        <v>15</v>
      </c>
      <c r="C6" s="885" t="s">
        <v>16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3"/>
      <c r="AC6" s="863"/>
      <c r="AD6" s="863"/>
      <c r="AE6" s="864"/>
      <c r="AF6" s="881" t="s">
        <v>293</v>
      </c>
      <c r="AG6" s="881" t="s">
        <v>294</v>
      </c>
    </row>
    <row r="7" spans="1:33" x14ac:dyDescent="0.2">
      <c r="A7" s="874"/>
      <c r="B7" s="877"/>
      <c r="C7" s="886"/>
      <c r="D7" s="844" t="s">
        <v>2</v>
      </c>
      <c r="E7" s="844"/>
      <c r="F7" s="844"/>
      <c r="G7" s="845"/>
      <c r="H7" s="844" t="s">
        <v>3</v>
      </c>
      <c r="I7" s="844"/>
      <c r="J7" s="844"/>
      <c r="K7" s="846"/>
      <c r="L7" s="844" t="s">
        <v>4</v>
      </c>
      <c r="M7" s="844"/>
      <c r="N7" s="844"/>
      <c r="O7" s="845"/>
      <c r="P7" s="844" t="s">
        <v>5</v>
      </c>
      <c r="Q7" s="844"/>
      <c r="R7" s="844"/>
      <c r="S7" s="845"/>
      <c r="T7" s="844" t="s">
        <v>6</v>
      </c>
      <c r="U7" s="844"/>
      <c r="V7" s="844"/>
      <c r="W7" s="845"/>
      <c r="X7" s="844" t="s">
        <v>7</v>
      </c>
      <c r="Y7" s="844"/>
      <c r="Z7" s="844"/>
      <c r="AA7" s="846"/>
      <c r="AB7" s="865"/>
      <c r="AC7" s="865"/>
      <c r="AD7" s="865"/>
      <c r="AE7" s="866"/>
      <c r="AF7" s="882"/>
      <c r="AG7" s="883"/>
    </row>
    <row r="8" spans="1:33" x14ac:dyDescent="0.2">
      <c r="A8" s="874"/>
      <c r="B8" s="877"/>
      <c r="C8" s="886"/>
      <c r="D8" s="375"/>
      <c r="E8" s="375"/>
      <c r="F8" s="837" t="s">
        <v>13</v>
      </c>
      <c r="G8" s="835" t="s">
        <v>219</v>
      </c>
      <c r="H8" s="375"/>
      <c r="I8" s="375"/>
      <c r="J8" s="837" t="s">
        <v>13</v>
      </c>
      <c r="K8" s="871" t="s">
        <v>219</v>
      </c>
      <c r="L8" s="375"/>
      <c r="M8" s="375"/>
      <c r="N8" s="837" t="s">
        <v>13</v>
      </c>
      <c r="O8" s="835" t="s">
        <v>219</v>
      </c>
      <c r="P8" s="375"/>
      <c r="Q8" s="375"/>
      <c r="R8" s="837" t="s">
        <v>13</v>
      </c>
      <c r="S8" s="835" t="s">
        <v>219</v>
      </c>
      <c r="T8" s="374"/>
      <c r="U8" s="375"/>
      <c r="V8" s="837" t="s">
        <v>13</v>
      </c>
      <c r="W8" s="835" t="s">
        <v>219</v>
      </c>
      <c r="X8" s="375"/>
      <c r="Y8" s="375"/>
      <c r="Z8" s="837" t="s">
        <v>13</v>
      </c>
      <c r="AA8" s="835" t="s">
        <v>219</v>
      </c>
      <c r="AB8" s="374"/>
      <c r="AC8" s="375"/>
      <c r="AD8" s="837" t="s">
        <v>13</v>
      </c>
      <c r="AE8" s="847" t="s">
        <v>163</v>
      </c>
      <c r="AF8" s="882"/>
      <c r="AG8" s="883"/>
    </row>
    <row r="9" spans="1:33" ht="67.5" thickBot="1" x14ac:dyDescent="0.25">
      <c r="A9" s="875"/>
      <c r="B9" s="878"/>
      <c r="C9" s="887"/>
      <c r="D9" s="377" t="s">
        <v>220</v>
      </c>
      <c r="E9" s="377" t="s">
        <v>220</v>
      </c>
      <c r="F9" s="838"/>
      <c r="G9" s="836"/>
      <c r="H9" s="377" t="s">
        <v>220</v>
      </c>
      <c r="I9" s="377" t="s">
        <v>220</v>
      </c>
      <c r="J9" s="838"/>
      <c r="K9" s="872"/>
      <c r="L9" s="377" t="s">
        <v>220</v>
      </c>
      <c r="M9" s="377" t="s">
        <v>220</v>
      </c>
      <c r="N9" s="838"/>
      <c r="O9" s="836"/>
      <c r="P9" s="377" t="s">
        <v>220</v>
      </c>
      <c r="Q9" s="377" t="s">
        <v>220</v>
      </c>
      <c r="R9" s="838"/>
      <c r="S9" s="836"/>
      <c r="T9" s="376" t="s">
        <v>220</v>
      </c>
      <c r="U9" s="377" t="s">
        <v>220</v>
      </c>
      <c r="V9" s="838"/>
      <c r="W9" s="836"/>
      <c r="X9" s="377" t="s">
        <v>220</v>
      </c>
      <c r="Y9" s="377" t="s">
        <v>220</v>
      </c>
      <c r="Z9" s="838"/>
      <c r="AA9" s="836"/>
      <c r="AB9" s="376" t="s">
        <v>221</v>
      </c>
      <c r="AC9" s="377" t="s">
        <v>221</v>
      </c>
      <c r="AD9" s="838"/>
      <c r="AE9" s="848"/>
      <c r="AF9" s="882"/>
      <c r="AG9" s="883"/>
    </row>
    <row r="10" spans="1:33" s="8" customFormat="1" ht="17.25" thickBot="1" x14ac:dyDescent="0.3">
      <c r="A10" s="514"/>
      <c r="B10" s="515"/>
      <c r="C10" s="516" t="s">
        <v>209</v>
      </c>
      <c r="D10" s="39">
        <v>52</v>
      </c>
      <c r="E10" s="39">
        <v>102</v>
      </c>
      <c r="F10" s="39">
        <f>BÜIGSZAK!F81</f>
        <v>25</v>
      </c>
      <c r="G10" s="40" t="s">
        <v>22</v>
      </c>
      <c r="H10" s="623">
        <v>76</v>
      </c>
      <c r="I10" s="623">
        <v>26</v>
      </c>
      <c r="J10" s="623">
        <f>BÜIGSZAK!J81</f>
        <v>22</v>
      </c>
      <c r="K10" s="623" t="s">
        <v>22</v>
      </c>
      <c r="L10" s="623">
        <v>90</v>
      </c>
      <c r="M10" s="623">
        <v>22</v>
      </c>
      <c r="N10" s="623">
        <f>BÜIGSZAK!N81</f>
        <v>24</v>
      </c>
      <c r="O10" s="623" t="s">
        <v>22</v>
      </c>
      <c r="P10" s="623">
        <v>80</v>
      </c>
      <c r="Q10" s="623">
        <v>42</v>
      </c>
      <c r="R10" s="623">
        <f>BÜIGSZAK!R81</f>
        <v>24</v>
      </c>
      <c r="S10" s="623" t="s">
        <v>22</v>
      </c>
      <c r="T10" s="623">
        <v>82</v>
      </c>
      <c r="U10" s="623">
        <v>16</v>
      </c>
      <c r="V10" s="623">
        <f>BÜIGSZAK!V81</f>
        <v>24</v>
      </c>
      <c r="W10" s="623" t="s">
        <v>22</v>
      </c>
      <c r="X10" s="623">
        <v>52</v>
      </c>
      <c r="Y10" s="623">
        <v>44</v>
      </c>
      <c r="Z10" s="623">
        <f>BÜIGSZAK!Z81</f>
        <v>23</v>
      </c>
      <c r="AA10" s="623" t="s">
        <v>22</v>
      </c>
      <c r="AB10" s="623">
        <f>BÜIGSZAK!AB81</f>
        <v>382</v>
      </c>
      <c r="AC10" s="623">
        <f>BÜIGSZAK!AC81</f>
        <v>262</v>
      </c>
      <c r="AD10" s="623">
        <f>SUM(F10,J10,N10,R10,V10,Z10)</f>
        <v>142</v>
      </c>
      <c r="AE10" s="623">
        <f>SUM(AB10,AC10)</f>
        <v>644</v>
      </c>
      <c r="AF10" s="411"/>
      <c r="AG10" s="417"/>
    </row>
    <row r="11" spans="1:33" x14ac:dyDescent="0.2">
      <c r="A11" s="517" t="s">
        <v>3</v>
      </c>
      <c r="B11" s="518"/>
      <c r="C11" s="519" t="s">
        <v>210</v>
      </c>
      <c r="D11" s="463"/>
      <c r="E11" s="463"/>
      <c r="F11" s="464"/>
      <c r="G11" s="465"/>
      <c r="H11" s="463"/>
      <c r="I11" s="463"/>
      <c r="J11" s="464"/>
      <c r="K11" s="466"/>
      <c r="L11" s="463"/>
      <c r="M11" s="463"/>
      <c r="N11" s="464"/>
      <c r="O11" s="465"/>
      <c r="P11" s="463"/>
      <c r="Q11" s="463"/>
      <c r="R11" s="464"/>
      <c r="S11" s="467"/>
      <c r="T11" s="463"/>
      <c r="U11" s="463"/>
      <c r="V11" s="464"/>
      <c r="W11" s="466"/>
      <c r="X11" s="463"/>
      <c r="Y11" s="463"/>
      <c r="Z11" s="464"/>
      <c r="AA11" s="465"/>
      <c r="AB11" s="468"/>
      <c r="AC11" s="468"/>
      <c r="AD11" s="468"/>
      <c r="AE11" s="469"/>
      <c r="AF11" s="418"/>
      <c r="AG11" s="418"/>
    </row>
    <row r="12" spans="1:33" x14ac:dyDescent="0.2">
      <c r="A12" s="453" t="s">
        <v>140</v>
      </c>
      <c r="B12" s="51" t="s">
        <v>128</v>
      </c>
      <c r="C12" s="45" t="s">
        <v>141</v>
      </c>
      <c r="D12" s="70">
        <v>22</v>
      </c>
      <c r="E12" s="320"/>
      <c r="F12" s="327">
        <v>4</v>
      </c>
      <c r="G12" s="112" t="s">
        <v>165</v>
      </c>
      <c r="H12" s="70"/>
      <c r="I12" s="320"/>
      <c r="J12" s="327"/>
      <c r="K12" s="391"/>
      <c r="L12" s="320"/>
      <c r="M12" s="320"/>
      <c r="N12" s="327"/>
      <c r="O12" s="112"/>
      <c r="P12" s="70"/>
      <c r="Q12" s="320"/>
      <c r="R12" s="327"/>
      <c r="S12" s="112"/>
      <c r="T12" s="70"/>
      <c r="U12" s="320"/>
      <c r="V12" s="327"/>
      <c r="W12" s="391"/>
      <c r="X12" s="320"/>
      <c r="Y12" s="320"/>
      <c r="Z12" s="327"/>
      <c r="AA12" s="112"/>
      <c r="AB12" s="70">
        <f>SUM(D12,H12,L12,P12,T12,X12)</f>
        <v>22</v>
      </c>
      <c r="AC12" s="320">
        <f>SUM(E12,I12,M12,Q12,U12,Y12)</f>
        <v>0</v>
      </c>
      <c r="AD12" s="70">
        <f>SUM(F12,J12,N12,R12,V12,Z12)</f>
        <v>4</v>
      </c>
      <c r="AE12" s="324">
        <f>SUM(AB12,AC12)</f>
        <v>22</v>
      </c>
      <c r="AF12" s="411" t="s">
        <v>305</v>
      </c>
      <c r="AG12" s="411" t="s">
        <v>306</v>
      </c>
    </row>
    <row r="13" spans="1:33" x14ac:dyDescent="0.2">
      <c r="A13" s="454" t="s">
        <v>92</v>
      </c>
      <c r="B13" s="51" t="s">
        <v>128</v>
      </c>
      <c r="C13" s="57" t="s">
        <v>142</v>
      </c>
      <c r="D13" s="320"/>
      <c r="E13" s="320"/>
      <c r="F13" s="327"/>
      <c r="G13" s="112"/>
      <c r="H13" s="70"/>
      <c r="I13" s="320">
        <v>8</v>
      </c>
      <c r="J13" s="327">
        <v>1</v>
      </c>
      <c r="K13" s="391" t="s">
        <v>166</v>
      </c>
      <c r="L13" s="320"/>
      <c r="M13" s="320"/>
      <c r="N13" s="327"/>
      <c r="O13" s="112"/>
      <c r="P13" s="70"/>
      <c r="Q13" s="320"/>
      <c r="R13" s="327"/>
      <c r="S13" s="391"/>
      <c r="T13" s="320"/>
      <c r="U13" s="320"/>
      <c r="V13" s="392"/>
      <c r="W13" s="470"/>
      <c r="X13" s="320"/>
      <c r="Y13" s="320"/>
      <c r="Z13" s="327"/>
      <c r="AA13" s="112"/>
      <c r="AB13" s="70">
        <f t="shared" ref="AB13:AB35" si="0">SUM(D13,H13,L13,P13,T13,X13)</f>
        <v>0</v>
      </c>
      <c r="AC13" s="320">
        <f t="shared" ref="AC13:AC35" si="1">SUM(E13,I13,M13,Q13,U13,Y13)</f>
        <v>8</v>
      </c>
      <c r="AD13" s="70">
        <f t="shared" ref="AD13:AD35" si="2">SUM(F13,J13,N13,R13,V13,Z13)</f>
        <v>1</v>
      </c>
      <c r="AE13" s="324">
        <f t="shared" ref="AE13:AE35" si="3">SUM(AB13,AC13)</f>
        <v>8</v>
      </c>
      <c r="AF13" s="419" t="s">
        <v>323</v>
      </c>
      <c r="AG13" s="411" t="s">
        <v>327</v>
      </c>
    </row>
    <row r="14" spans="1:33" x14ac:dyDescent="0.2">
      <c r="A14" s="454" t="s">
        <v>96</v>
      </c>
      <c r="B14" s="51" t="s">
        <v>128</v>
      </c>
      <c r="C14" s="57" t="s">
        <v>143</v>
      </c>
      <c r="D14" s="320"/>
      <c r="E14" s="320"/>
      <c r="F14" s="327"/>
      <c r="G14" s="112"/>
      <c r="H14" s="70"/>
      <c r="I14" s="320"/>
      <c r="J14" s="327"/>
      <c r="K14" s="391"/>
      <c r="L14" s="320"/>
      <c r="M14" s="320">
        <v>8</v>
      </c>
      <c r="N14" s="327">
        <v>1</v>
      </c>
      <c r="O14" s="112" t="s">
        <v>166</v>
      </c>
      <c r="P14" s="70"/>
      <c r="Q14" s="320"/>
      <c r="R14" s="327"/>
      <c r="S14" s="391"/>
      <c r="T14" s="320"/>
      <c r="U14" s="320"/>
      <c r="V14" s="392"/>
      <c r="W14" s="470"/>
      <c r="X14" s="320"/>
      <c r="Y14" s="320"/>
      <c r="Z14" s="327"/>
      <c r="AA14" s="112"/>
      <c r="AB14" s="70">
        <f t="shared" si="0"/>
        <v>0</v>
      </c>
      <c r="AC14" s="320">
        <f t="shared" si="1"/>
        <v>8</v>
      </c>
      <c r="AD14" s="70">
        <f t="shared" si="2"/>
        <v>1</v>
      </c>
      <c r="AE14" s="324">
        <f t="shared" si="3"/>
        <v>8</v>
      </c>
      <c r="AF14" s="419" t="s">
        <v>323</v>
      </c>
      <c r="AG14" s="411" t="s">
        <v>327</v>
      </c>
    </row>
    <row r="15" spans="1:33" x14ac:dyDescent="0.2">
      <c r="A15" s="454" t="s">
        <v>98</v>
      </c>
      <c r="B15" s="51" t="s">
        <v>128</v>
      </c>
      <c r="C15" s="57" t="s">
        <v>144</v>
      </c>
      <c r="D15" s="320"/>
      <c r="E15" s="320"/>
      <c r="F15" s="327"/>
      <c r="G15" s="112"/>
      <c r="H15" s="70"/>
      <c r="I15" s="320"/>
      <c r="J15" s="327"/>
      <c r="K15" s="391"/>
      <c r="L15" s="320"/>
      <c r="M15" s="320"/>
      <c r="N15" s="327"/>
      <c r="O15" s="112"/>
      <c r="P15" s="70"/>
      <c r="Q15" s="320">
        <v>8</v>
      </c>
      <c r="R15" s="327">
        <v>1</v>
      </c>
      <c r="S15" s="391" t="s">
        <v>166</v>
      </c>
      <c r="T15" s="320"/>
      <c r="U15" s="320"/>
      <c r="V15" s="392"/>
      <c r="W15" s="470"/>
      <c r="X15" s="320"/>
      <c r="Y15" s="320"/>
      <c r="Z15" s="327"/>
      <c r="AA15" s="112"/>
      <c r="AB15" s="70">
        <f t="shared" si="0"/>
        <v>0</v>
      </c>
      <c r="AC15" s="320">
        <f t="shared" si="1"/>
        <v>8</v>
      </c>
      <c r="AD15" s="70">
        <f t="shared" si="2"/>
        <v>1</v>
      </c>
      <c r="AE15" s="324">
        <f t="shared" si="3"/>
        <v>8</v>
      </c>
      <c r="AF15" s="419" t="s">
        <v>323</v>
      </c>
      <c r="AG15" s="411" t="s">
        <v>327</v>
      </c>
    </row>
    <row r="16" spans="1:33" x14ac:dyDescent="0.2">
      <c r="A16" s="454" t="s">
        <v>100</v>
      </c>
      <c r="B16" s="51" t="s">
        <v>128</v>
      </c>
      <c r="C16" s="57" t="s">
        <v>101</v>
      </c>
      <c r="D16" s="320"/>
      <c r="E16" s="320"/>
      <c r="F16" s="327"/>
      <c r="G16" s="112"/>
      <c r="H16" s="70"/>
      <c r="I16" s="320"/>
      <c r="J16" s="327"/>
      <c r="K16" s="391"/>
      <c r="L16" s="320"/>
      <c r="M16" s="320"/>
      <c r="N16" s="327"/>
      <c r="O16" s="112"/>
      <c r="P16" s="70"/>
      <c r="Q16" s="320"/>
      <c r="R16" s="327"/>
      <c r="S16" s="391"/>
      <c r="T16" s="320"/>
      <c r="U16" s="320">
        <v>8</v>
      </c>
      <c r="V16" s="392">
        <v>1</v>
      </c>
      <c r="W16" s="470" t="s">
        <v>166</v>
      </c>
      <c r="X16" s="320"/>
      <c r="Y16" s="320"/>
      <c r="Z16" s="327"/>
      <c r="AA16" s="112"/>
      <c r="AB16" s="70">
        <f t="shared" si="0"/>
        <v>0</v>
      </c>
      <c r="AC16" s="320">
        <f t="shared" si="1"/>
        <v>8</v>
      </c>
      <c r="AD16" s="70">
        <f t="shared" si="2"/>
        <v>1</v>
      </c>
      <c r="AE16" s="324">
        <f t="shared" si="3"/>
        <v>8</v>
      </c>
      <c r="AF16" s="419" t="s">
        <v>323</v>
      </c>
      <c r="AG16" s="411" t="s">
        <v>327</v>
      </c>
    </row>
    <row r="17" spans="1:33" x14ac:dyDescent="0.2">
      <c r="A17" s="454" t="s">
        <v>102</v>
      </c>
      <c r="B17" s="51" t="s">
        <v>128</v>
      </c>
      <c r="C17" s="57" t="s">
        <v>103</v>
      </c>
      <c r="D17" s="320"/>
      <c r="E17" s="320"/>
      <c r="F17" s="327"/>
      <c r="G17" s="112"/>
      <c r="H17" s="70"/>
      <c r="I17" s="320"/>
      <c r="J17" s="327"/>
      <c r="K17" s="391"/>
      <c r="L17" s="320"/>
      <c r="M17" s="320"/>
      <c r="N17" s="327"/>
      <c r="O17" s="112"/>
      <c r="P17" s="70"/>
      <c r="Q17" s="320"/>
      <c r="R17" s="327"/>
      <c r="S17" s="391"/>
      <c r="T17" s="320"/>
      <c r="U17" s="320"/>
      <c r="V17" s="392"/>
      <c r="W17" s="470"/>
      <c r="X17" s="320"/>
      <c r="Y17" s="320">
        <v>4</v>
      </c>
      <c r="Z17" s="327">
        <v>1</v>
      </c>
      <c r="AA17" s="112" t="s">
        <v>166</v>
      </c>
      <c r="AB17" s="70">
        <f t="shared" si="0"/>
        <v>0</v>
      </c>
      <c r="AC17" s="320">
        <f t="shared" si="1"/>
        <v>4</v>
      </c>
      <c r="AD17" s="70">
        <f t="shared" si="2"/>
        <v>1</v>
      </c>
      <c r="AE17" s="324">
        <f t="shared" si="3"/>
        <v>4</v>
      </c>
      <c r="AF17" s="419" t="s">
        <v>323</v>
      </c>
      <c r="AG17" s="411" t="s">
        <v>327</v>
      </c>
    </row>
    <row r="18" spans="1:33" x14ac:dyDescent="0.2">
      <c r="A18" s="736" t="s">
        <v>346</v>
      </c>
      <c r="B18" s="393" t="s">
        <v>128</v>
      </c>
      <c r="C18" s="731" t="s">
        <v>226</v>
      </c>
      <c r="D18" s="320"/>
      <c r="E18" s="320"/>
      <c r="F18" s="327"/>
      <c r="G18" s="112"/>
      <c r="H18" s="70"/>
      <c r="I18" s="320"/>
      <c r="J18" s="327"/>
      <c r="K18" s="391"/>
      <c r="L18" s="320"/>
      <c r="M18" s="320"/>
      <c r="N18" s="327"/>
      <c r="O18" s="112"/>
      <c r="P18" s="70">
        <v>10</v>
      </c>
      <c r="Q18" s="320">
        <v>10</v>
      </c>
      <c r="R18" s="327">
        <v>2</v>
      </c>
      <c r="S18" s="391" t="s">
        <v>432</v>
      </c>
      <c r="T18" s="320"/>
      <c r="U18" s="320"/>
      <c r="V18" s="327"/>
      <c r="W18" s="391"/>
      <c r="X18" s="320"/>
      <c r="Y18" s="320"/>
      <c r="Z18" s="327"/>
      <c r="AA18" s="112"/>
      <c r="AB18" s="70">
        <f t="shared" si="0"/>
        <v>10</v>
      </c>
      <c r="AC18" s="320">
        <f t="shared" si="1"/>
        <v>10</v>
      </c>
      <c r="AD18" s="70">
        <f t="shared" si="2"/>
        <v>2</v>
      </c>
      <c r="AE18" s="324">
        <f t="shared" si="3"/>
        <v>20</v>
      </c>
      <c r="AF18" s="411" t="s">
        <v>324</v>
      </c>
      <c r="AG18" s="411" t="s">
        <v>328</v>
      </c>
    </row>
    <row r="19" spans="1:33" x14ac:dyDescent="0.2">
      <c r="A19" s="736" t="s">
        <v>348</v>
      </c>
      <c r="B19" s="393" t="s">
        <v>128</v>
      </c>
      <c r="C19" s="731" t="s">
        <v>227</v>
      </c>
      <c r="D19" s="320"/>
      <c r="E19" s="320"/>
      <c r="F19" s="327"/>
      <c r="G19" s="112"/>
      <c r="H19" s="70"/>
      <c r="I19" s="320"/>
      <c r="J19" s="327"/>
      <c r="K19" s="391"/>
      <c r="L19" s="320"/>
      <c r="M19" s="320"/>
      <c r="N19" s="327"/>
      <c r="O19" s="112"/>
      <c r="P19" s="70"/>
      <c r="Q19" s="320"/>
      <c r="R19" s="327"/>
      <c r="S19" s="391"/>
      <c r="T19" s="320">
        <v>16</v>
      </c>
      <c r="U19" s="320">
        <v>24</v>
      </c>
      <c r="V19" s="327">
        <v>5</v>
      </c>
      <c r="W19" s="391" t="s">
        <v>432</v>
      </c>
      <c r="X19" s="320"/>
      <c r="Y19" s="320"/>
      <c r="Z19" s="327"/>
      <c r="AA19" s="112"/>
      <c r="AB19" s="70">
        <f t="shared" si="0"/>
        <v>16</v>
      </c>
      <c r="AC19" s="320">
        <f t="shared" si="1"/>
        <v>24</v>
      </c>
      <c r="AD19" s="70">
        <f t="shared" si="2"/>
        <v>5</v>
      </c>
      <c r="AE19" s="324">
        <f t="shared" si="3"/>
        <v>40</v>
      </c>
      <c r="AF19" s="411" t="s">
        <v>324</v>
      </c>
      <c r="AG19" s="411" t="s">
        <v>328</v>
      </c>
    </row>
    <row r="20" spans="1:33" x14ac:dyDescent="0.2">
      <c r="A20" s="736" t="s">
        <v>350</v>
      </c>
      <c r="B20" s="393" t="s">
        <v>128</v>
      </c>
      <c r="C20" s="731" t="s">
        <v>228</v>
      </c>
      <c r="D20" s="320"/>
      <c r="E20" s="320"/>
      <c r="F20" s="327"/>
      <c r="G20" s="112"/>
      <c r="H20" s="70"/>
      <c r="I20" s="320"/>
      <c r="J20" s="327"/>
      <c r="K20" s="391"/>
      <c r="L20" s="320"/>
      <c r="M20" s="320"/>
      <c r="N20" s="327"/>
      <c r="O20" s="112"/>
      <c r="P20" s="70"/>
      <c r="Q20" s="320"/>
      <c r="R20" s="327"/>
      <c r="S20" s="391"/>
      <c r="T20" s="320"/>
      <c r="U20" s="320"/>
      <c r="V20" s="327"/>
      <c r="W20" s="391"/>
      <c r="X20" s="320">
        <v>16</v>
      </c>
      <c r="Y20" s="320">
        <v>22</v>
      </c>
      <c r="Z20" s="327">
        <v>2</v>
      </c>
      <c r="AA20" s="112" t="s">
        <v>433</v>
      </c>
      <c r="AB20" s="70">
        <f t="shared" si="0"/>
        <v>16</v>
      </c>
      <c r="AC20" s="320">
        <f t="shared" si="1"/>
        <v>22</v>
      </c>
      <c r="AD20" s="70">
        <f t="shared" si="2"/>
        <v>2</v>
      </c>
      <c r="AE20" s="324">
        <f t="shared" si="3"/>
        <v>38</v>
      </c>
      <c r="AF20" s="411" t="s">
        <v>324</v>
      </c>
      <c r="AG20" s="411" t="s">
        <v>328</v>
      </c>
    </row>
    <row r="21" spans="1:33" x14ac:dyDescent="0.2">
      <c r="A21" s="455" t="s">
        <v>442</v>
      </c>
      <c r="B21" s="433" t="s">
        <v>128</v>
      </c>
      <c r="C21" s="308" t="s">
        <v>443</v>
      </c>
      <c r="D21" s="320"/>
      <c r="E21" s="320"/>
      <c r="F21" s="327"/>
      <c r="G21" s="112"/>
      <c r="H21" s="70"/>
      <c r="I21" s="320"/>
      <c r="J21" s="327"/>
      <c r="K21" s="391"/>
      <c r="L21" s="320"/>
      <c r="M21" s="320"/>
      <c r="N21" s="327"/>
      <c r="O21" s="112"/>
      <c r="P21" s="70"/>
      <c r="Q21" s="320"/>
      <c r="R21" s="327"/>
      <c r="S21" s="391"/>
      <c r="T21" s="320"/>
      <c r="U21" s="320"/>
      <c r="V21" s="327"/>
      <c r="W21" s="391"/>
      <c r="X21" s="320"/>
      <c r="Y21" s="320">
        <v>4</v>
      </c>
      <c r="Z21" s="327">
        <v>1</v>
      </c>
      <c r="AA21" s="112" t="s">
        <v>222</v>
      </c>
      <c r="AB21" s="70">
        <f t="shared" si="0"/>
        <v>0</v>
      </c>
      <c r="AC21" s="320">
        <f t="shared" si="1"/>
        <v>4</v>
      </c>
      <c r="AD21" s="70">
        <f t="shared" si="2"/>
        <v>1</v>
      </c>
      <c r="AE21" s="324">
        <f t="shared" si="3"/>
        <v>4</v>
      </c>
      <c r="AF21" s="411" t="s">
        <v>324</v>
      </c>
      <c r="AG21" s="411" t="s">
        <v>330</v>
      </c>
    </row>
    <row r="22" spans="1:33" x14ac:dyDescent="0.2">
      <c r="A22" s="455" t="s">
        <v>459</v>
      </c>
      <c r="B22" s="433" t="s">
        <v>128</v>
      </c>
      <c r="C22" s="308" t="s">
        <v>460</v>
      </c>
      <c r="D22" s="434"/>
      <c r="E22" s="434"/>
      <c r="F22" s="435"/>
      <c r="G22" s="397"/>
      <c r="H22" s="438"/>
      <c r="I22" s="434">
        <v>8</v>
      </c>
      <c r="J22" s="435">
        <v>2</v>
      </c>
      <c r="K22" s="437" t="s">
        <v>166</v>
      </c>
      <c r="L22" s="434"/>
      <c r="M22" s="434"/>
      <c r="N22" s="435"/>
      <c r="O22" s="397"/>
      <c r="P22" s="438"/>
      <c r="Q22" s="434"/>
      <c r="R22" s="435"/>
      <c r="S22" s="437"/>
      <c r="T22" s="434"/>
      <c r="U22" s="434"/>
      <c r="V22" s="435"/>
      <c r="W22" s="437"/>
      <c r="X22" s="434"/>
      <c r="Y22" s="434"/>
      <c r="Z22" s="435"/>
      <c r="AA22" s="397"/>
      <c r="AB22" s="438">
        <v>0</v>
      </c>
      <c r="AC22" s="434">
        <v>4</v>
      </c>
      <c r="AD22" s="438">
        <v>2</v>
      </c>
      <c r="AE22" s="399">
        <v>4</v>
      </c>
      <c r="AF22" s="720" t="s">
        <v>323</v>
      </c>
      <c r="AG22" s="720" t="s">
        <v>297</v>
      </c>
    </row>
    <row r="23" spans="1:33" x14ac:dyDescent="0.2">
      <c r="A23" s="559" t="s">
        <v>149</v>
      </c>
      <c r="B23" s="520" t="s">
        <v>128</v>
      </c>
      <c r="C23" s="521" t="s">
        <v>150</v>
      </c>
      <c r="D23" s="522" t="s">
        <v>190</v>
      </c>
      <c r="E23" s="522" t="s">
        <v>190</v>
      </c>
      <c r="F23" s="523"/>
      <c r="G23" s="524"/>
      <c r="H23" s="525">
        <v>4</v>
      </c>
      <c r="I23" s="522">
        <v>4</v>
      </c>
      <c r="J23" s="523">
        <v>1</v>
      </c>
      <c r="K23" s="526" t="s">
        <v>165</v>
      </c>
      <c r="L23" s="522" t="s">
        <v>190</v>
      </c>
      <c r="M23" s="522" t="s">
        <v>190</v>
      </c>
      <c r="N23" s="523"/>
      <c r="O23" s="524"/>
      <c r="P23" s="525" t="s">
        <v>190</v>
      </c>
      <c r="Q23" s="522" t="s">
        <v>190</v>
      </c>
      <c r="R23" s="523"/>
      <c r="S23" s="526"/>
      <c r="T23" s="522" t="s">
        <v>190</v>
      </c>
      <c r="U23" s="522" t="s">
        <v>190</v>
      </c>
      <c r="V23" s="523"/>
      <c r="W23" s="526"/>
      <c r="X23" s="522" t="s">
        <v>190</v>
      </c>
      <c r="Y23" s="522" t="s">
        <v>190</v>
      </c>
      <c r="Z23" s="523"/>
      <c r="AA23" s="524"/>
      <c r="AB23" s="70">
        <f t="shared" si="0"/>
        <v>4</v>
      </c>
      <c r="AC23" s="320">
        <f t="shared" si="1"/>
        <v>4</v>
      </c>
      <c r="AD23" s="70">
        <f t="shared" si="2"/>
        <v>1</v>
      </c>
      <c r="AE23" s="324">
        <f t="shared" si="3"/>
        <v>8</v>
      </c>
      <c r="AF23" s="740" t="s">
        <v>305</v>
      </c>
      <c r="AG23" s="740" t="s">
        <v>331</v>
      </c>
    </row>
    <row r="24" spans="1:33" x14ac:dyDescent="0.2">
      <c r="A24" s="561" t="s">
        <v>403</v>
      </c>
      <c r="B24" s="527" t="s">
        <v>128</v>
      </c>
      <c r="C24" s="539" t="s">
        <v>242</v>
      </c>
      <c r="D24" s="529" t="s">
        <v>190</v>
      </c>
      <c r="E24" s="529" t="s">
        <v>190</v>
      </c>
      <c r="F24" s="530"/>
      <c r="G24" s="531"/>
      <c r="H24" s="529">
        <v>4</v>
      </c>
      <c r="I24" s="529">
        <v>4</v>
      </c>
      <c r="J24" s="535">
        <v>2</v>
      </c>
      <c r="K24" s="531" t="s">
        <v>432</v>
      </c>
      <c r="L24" s="529"/>
      <c r="M24" s="529"/>
      <c r="N24" s="530"/>
      <c r="O24" s="531"/>
      <c r="P24" s="532" t="s">
        <v>190</v>
      </c>
      <c r="Q24" s="529" t="s">
        <v>190</v>
      </c>
      <c r="R24" s="530"/>
      <c r="S24" s="533"/>
      <c r="T24" s="529" t="s">
        <v>190</v>
      </c>
      <c r="U24" s="529" t="s">
        <v>190</v>
      </c>
      <c r="V24" s="530"/>
      <c r="W24" s="533"/>
      <c r="X24" s="529" t="s">
        <v>190</v>
      </c>
      <c r="Y24" s="529" t="s">
        <v>190</v>
      </c>
      <c r="Z24" s="530"/>
      <c r="AA24" s="534"/>
      <c r="AB24" s="70">
        <f t="shared" si="0"/>
        <v>4</v>
      </c>
      <c r="AC24" s="320">
        <f t="shared" si="1"/>
        <v>4</v>
      </c>
      <c r="AD24" s="70">
        <f t="shared" si="2"/>
        <v>2</v>
      </c>
      <c r="AE24" s="324">
        <f t="shared" si="3"/>
        <v>8</v>
      </c>
      <c r="AF24" s="740" t="s">
        <v>324</v>
      </c>
      <c r="AG24" s="720" t="s">
        <v>603</v>
      </c>
    </row>
    <row r="25" spans="1:33" x14ac:dyDescent="0.2">
      <c r="A25" s="560" t="s">
        <v>404</v>
      </c>
      <c r="B25" s="527" t="s">
        <v>128</v>
      </c>
      <c r="C25" s="528" t="s">
        <v>243</v>
      </c>
      <c r="D25" s="529" t="s">
        <v>190</v>
      </c>
      <c r="E25" s="529" t="s">
        <v>190</v>
      </c>
      <c r="F25" s="530"/>
      <c r="G25" s="531"/>
      <c r="H25" s="532" t="s">
        <v>190</v>
      </c>
      <c r="I25" s="529" t="s">
        <v>190</v>
      </c>
      <c r="J25" s="530"/>
      <c r="K25" s="533"/>
      <c r="L25" s="529" t="s">
        <v>190</v>
      </c>
      <c r="M25" s="529" t="s">
        <v>190</v>
      </c>
      <c r="N25" s="530"/>
      <c r="O25" s="531"/>
      <c r="P25" s="532">
        <v>4</v>
      </c>
      <c r="Q25" s="529" t="s">
        <v>190</v>
      </c>
      <c r="R25" s="530">
        <v>1</v>
      </c>
      <c r="S25" s="533" t="s">
        <v>432</v>
      </c>
      <c r="T25" s="529" t="s">
        <v>190</v>
      </c>
      <c r="U25" s="529" t="s">
        <v>190</v>
      </c>
      <c r="V25" s="530"/>
      <c r="W25" s="533"/>
      <c r="X25" s="529" t="s">
        <v>190</v>
      </c>
      <c r="Y25" s="529" t="s">
        <v>190</v>
      </c>
      <c r="Z25" s="530"/>
      <c r="AA25" s="534"/>
      <c r="AB25" s="70">
        <f t="shared" si="0"/>
        <v>4</v>
      </c>
      <c r="AC25" s="320">
        <f t="shared" si="1"/>
        <v>0</v>
      </c>
      <c r="AD25" s="70">
        <f t="shared" si="2"/>
        <v>1</v>
      </c>
      <c r="AE25" s="324">
        <f t="shared" si="3"/>
        <v>4</v>
      </c>
      <c r="AF25" s="740" t="s">
        <v>324</v>
      </c>
      <c r="AG25" s="720" t="s">
        <v>580</v>
      </c>
    </row>
    <row r="26" spans="1:33" x14ac:dyDescent="0.2">
      <c r="A26" s="744" t="s">
        <v>361</v>
      </c>
      <c r="B26" s="527" t="s">
        <v>128</v>
      </c>
      <c r="C26" s="742" t="s">
        <v>253</v>
      </c>
      <c r="D26" s="532" t="s">
        <v>190</v>
      </c>
      <c r="E26" s="529" t="s">
        <v>190</v>
      </c>
      <c r="F26" s="530"/>
      <c r="G26" s="531"/>
      <c r="H26" s="532">
        <v>4</v>
      </c>
      <c r="I26" s="529" t="s">
        <v>190</v>
      </c>
      <c r="J26" s="530">
        <v>1</v>
      </c>
      <c r="K26" s="533" t="s">
        <v>165</v>
      </c>
      <c r="L26" s="529" t="s">
        <v>190</v>
      </c>
      <c r="M26" s="529" t="s">
        <v>190</v>
      </c>
      <c r="N26" s="530"/>
      <c r="O26" s="533"/>
      <c r="P26" s="529" t="s">
        <v>190</v>
      </c>
      <c r="Q26" s="529" t="s">
        <v>190</v>
      </c>
      <c r="R26" s="530"/>
      <c r="S26" s="533"/>
      <c r="T26" s="529" t="s">
        <v>190</v>
      </c>
      <c r="U26" s="529" t="s">
        <v>190</v>
      </c>
      <c r="V26" s="530"/>
      <c r="W26" s="533"/>
      <c r="X26" s="529" t="s">
        <v>190</v>
      </c>
      <c r="Y26" s="529" t="s">
        <v>190</v>
      </c>
      <c r="Z26" s="530"/>
      <c r="AA26" s="534"/>
      <c r="AB26" s="70">
        <f>SUM(D26,H26,L26,P26,T26,X26)</f>
        <v>4</v>
      </c>
      <c r="AC26" s="320">
        <f>SUM(E26,I26,M26,Q26,U26,Y26)</f>
        <v>0</v>
      </c>
      <c r="AD26" s="536">
        <v>1</v>
      </c>
      <c r="AE26" s="537">
        <v>4</v>
      </c>
      <c r="AF26" s="740" t="s">
        <v>324</v>
      </c>
      <c r="AG26" s="722" t="s">
        <v>336</v>
      </c>
    </row>
    <row r="27" spans="1:33" x14ac:dyDescent="0.2">
      <c r="A27" s="561" t="s">
        <v>405</v>
      </c>
      <c r="B27" s="527" t="s">
        <v>128</v>
      </c>
      <c r="C27" s="539" t="s">
        <v>244</v>
      </c>
      <c r="D27" s="529" t="s">
        <v>190</v>
      </c>
      <c r="E27" s="529" t="s">
        <v>190</v>
      </c>
      <c r="F27" s="530"/>
      <c r="G27" s="531"/>
      <c r="H27" s="532" t="s">
        <v>190</v>
      </c>
      <c r="I27" s="529" t="s">
        <v>190</v>
      </c>
      <c r="J27" s="530"/>
      <c r="K27" s="533"/>
      <c r="L27" s="529">
        <v>4</v>
      </c>
      <c r="M27" s="529">
        <v>4</v>
      </c>
      <c r="N27" s="535">
        <v>2</v>
      </c>
      <c r="O27" s="531" t="s">
        <v>432</v>
      </c>
      <c r="P27" s="532" t="s">
        <v>190</v>
      </c>
      <c r="Q27" s="529" t="s">
        <v>190</v>
      </c>
      <c r="R27" s="530"/>
      <c r="S27" s="533"/>
      <c r="T27" s="529" t="s">
        <v>190</v>
      </c>
      <c r="U27" s="529" t="s">
        <v>190</v>
      </c>
      <c r="V27" s="530"/>
      <c r="W27" s="533"/>
      <c r="X27" s="529" t="s">
        <v>190</v>
      </c>
      <c r="Y27" s="529" t="s">
        <v>190</v>
      </c>
      <c r="Z27" s="530"/>
      <c r="AA27" s="534"/>
      <c r="AB27" s="70">
        <f t="shared" si="0"/>
        <v>4</v>
      </c>
      <c r="AC27" s="538">
        <f t="shared" si="1"/>
        <v>4</v>
      </c>
      <c r="AD27" s="70">
        <f t="shared" si="2"/>
        <v>2</v>
      </c>
      <c r="AE27" s="324">
        <f t="shared" si="3"/>
        <v>8</v>
      </c>
      <c r="AF27" s="740" t="s">
        <v>324</v>
      </c>
      <c r="AG27" s="768" t="s">
        <v>337</v>
      </c>
    </row>
    <row r="28" spans="1:33" x14ac:dyDescent="0.2">
      <c r="A28" s="560" t="s">
        <v>406</v>
      </c>
      <c r="B28" s="527" t="s">
        <v>128</v>
      </c>
      <c r="C28" s="528" t="s">
        <v>245</v>
      </c>
      <c r="D28" s="529" t="s">
        <v>190</v>
      </c>
      <c r="E28" s="529" t="s">
        <v>190</v>
      </c>
      <c r="F28" s="530"/>
      <c r="G28" s="531"/>
      <c r="H28" s="532"/>
      <c r="I28" s="529"/>
      <c r="J28" s="530"/>
      <c r="K28" s="533"/>
      <c r="L28" s="532">
        <v>4</v>
      </c>
      <c r="M28" s="529" t="s">
        <v>190</v>
      </c>
      <c r="N28" s="530">
        <v>1</v>
      </c>
      <c r="O28" s="533" t="s">
        <v>434</v>
      </c>
      <c r="P28" s="532"/>
      <c r="Q28" s="529" t="s">
        <v>190</v>
      </c>
      <c r="R28" s="530"/>
      <c r="S28" s="533"/>
      <c r="T28" s="529" t="s">
        <v>190</v>
      </c>
      <c r="U28" s="529" t="s">
        <v>190</v>
      </c>
      <c r="V28" s="530"/>
      <c r="W28" s="533"/>
      <c r="X28" s="529" t="s">
        <v>190</v>
      </c>
      <c r="Y28" s="529" t="s">
        <v>190</v>
      </c>
      <c r="Z28" s="530"/>
      <c r="AA28" s="534"/>
      <c r="AB28" s="70">
        <f t="shared" si="0"/>
        <v>4</v>
      </c>
      <c r="AC28" s="320">
        <f t="shared" si="1"/>
        <v>0</v>
      </c>
      <c r="AD28" s="70">
        <f t="shared" si="2"/>
        <v>1</v>
      </c>
      <c r="AE28" s="324">
        <f t="shared" si="3"/>
        <v>4</v>
      </c>
      <c r="AF28" s="740" t="s">
        <v>324</v>
      </c>
      <c r="AG28" s="740" t="s">
        <v>336</v>
      </c>
    </row>
    <row r="29" spans="1:33" x14ac:dyDescent="0.2">
      <c r="A29" s="561" t="s">
        <v>407</v>
      </c>
      <c r="B29" s="758" t="s">
        <v>128</v>
      </c>
      <c r="C29" s="539" t="s">
        <v>246</v>
      </c>
      <c r="D29" s="529" t="s">
        <v>190</v>
      </c>
      <c r="E29" s="529" t="s">
        <v>190</v>
      </c>
      <c r="F29" s="530"/>
      <c r="G29" s="531"/>
      <c r="H29" s="532"/>
      <c r="I29" s="529"/>
      <c r="J29" s="530"/>
      <c r="K29" s="540"/>
      <c r="L29" s="532"/>
      <c r="M29" s="529"/>
      <c r="N29" s="530"/>
      <c r="O29" s="540"/>
      <c r="P29" s="532" t="s">
        <v>190</v>
      </c>
      <c r="Q29" s="529" t="s">
        <v>190</v>
      </c>
      <c r="R29" s="530"/>
      <c r="S29" s="533"/>
      <c r="T29" s="759">
        <v>4</v>
      </c>
      <c r="U29" s="760" t="s">
        <v>190</v>
      </c>
      <c r="V29" s="535">
        <v>1</v>
      </c>
      <c r="W29" s="761" t="s">
        <v>432</v>
      </c>
      <c r="X29" s="529"/>
      <c r="Y29" s="529"/>
      <c r="Z29" s="530"/>
      <c r="AA29" s="534"/>
      <c r="AB29" s="70">
        <f t="shared" si="0"/>
        <v>4</v>
      </c>
      <c r="AC29" s="320">
        <f t="shared" si="1"/>
        <v>0</v>
      </c>
      <c r="AD29" s="70">
        <f t="shared" si="2"/>
        <v>1</v>
      </c>
      <c r="AE29" s="324">
        <f t="shared" si="3"/>
        <v>4</v>
      </c>
      <c r="AF29" s="740" t="s">
        <v>324</v>
      </c>
      <c r="AG29" s="740" t="s">
        <v>336</v>
      </c>
    </row>
    <row r="30" spans="1:33" x14ac:dyDescent="0.2">
      <c r="A30" s="560" t="s">
        <v>408</v>
      </c>
      <c r="B30" s="527" t="s">
        <v>128</v>
      </c>
      <c r="C30" s="528" t="s">
        <v>247</v>
      </c>
      <c r="D30" s="529" t="s">
        <v>190</v>
      </c>
      <c r="E30" s="529" t="s">
        <v>190</v>
      </c>
      <c r="F30" s="530"/>
      <c r="G30" s="531"/>
      <c r="H30" s="532"/>
      <c r="I30" s="529"/>
      <c r="J30" s="530"/>
      <c r="K30" s="533"/>
      <c r="L30" s="532" t="s">
        <v>190</v>
      </c>
      <c r="M30" s="529">
        <v>8</v>
      </c>
      <c r="N30" s="530">
        <v>2</v>
      </c>
      <c r="O30" s="533" t="s">
        <v>166</v>
      </c>
      <c r="P30" s="532" t="s">
        <v>190</v>
      </c>
      <c r="Q30" s="529" t="s">
        <v>190</v>
      </c>
      <c r="R30" s="530"/>
      <c r="S30" s="533"/>
      <c r="T30" s="529" t="s">
        <v>190</v>
      </c>
      <c r="U30" s="529"/>
      <c r="V30" s="530"/>
      <c r="W30" s="533"/>
      <c r="X30" s="529" t="s">
        <v>190</v>
      </c>
      <c r="Y30" s="529" t="s">
        <v>190</v>
      </c>
      <c r="Z30" s="530"/>
      <c r="AA30" s="534"/>
      <c r="AB30" s="70">
        <f t="shared" si="0"/>
        <v>0</v>
      </c>
      <c r="AC30" s="320">
        <f t="shared" si="1"/>
        <v>8</v>
      </c>
      <c r="AD30" s="70">
        <f t="shared" si="2"/>
        <v>2</v>
      </c>
      <c r="AE30" s="324">
        <f t="shared" si="3"/>
        <v>8</v>
      </c>
      <c r="AF30" s="740" t="s">
        <v>324</v>
      </c>
      <c r="AG30" s="740" t="s">
        <v>329</v>
      </c>
    </row>
    <row r="31" spans="1:33" x14ac:dyDescent="0.2">
      <c r="A31" s="560" t="s">
        <v>409</v>
      </c>
      <c r="B31" s="527" t="s">
        <v>128</v>
      </c>
      <c r="C31" s="528" t="s">
        <v>248</v>
      </c>
      <c r="D31" s="529"/>
      <c r="E31" s="529"/>
      <c r="F31" s="530"/>
      <c r="G31" s="531"/>
      <c r="H31" s="532" t="s">
        <v>190</v>
      </c>
      <c r="I31" s="529" t="s">
        <v>190</v>
      </c>
      <c r="J31" s="530"/>
      <c r="K31" s="533"/>
      <c r="L31" s="529" t="s">
        <v>190</v>
      </c>
      <c r="M31" s="529" t="s">
        <v>190</v>
      </c>
      <c r="N31" s="530"/>
      <c r="O31" s="531"/>
      <c r="P31" s="532"/>
      <c r="Q31" s="529"/>
      <c r="R31" s="530"/>
      <c r="S31" s="533"/>
      <c r="T31" s="532"/>
      <c r="U31" s="529">
        <v>4</v>
      </c>
      <c r="V31" s="530">
        <v>1</v>
      </c>
      <c r="W31" s="533" t="s">
        <v>1</v>
      </c>
      <c r="X31" s="529" t="s">
        <v>190</v>
      </c>
      <c r="Y31" s="529"/>
      <c r="Z31" s="530"/>
      <c r="AA31" s="541"/>
      <c r="AB31" s="70">
        <f t="shared" si="0"/>
        <v>0</v>
      </c>
      <c r="AC31" s="320">
        <f t="shared" si="1"/>
        <v>4</v>
      </c>
      <c r="AD31" s="70">
        <f t="shared" si="2"/>
        <v>1</v>
      </c>
      <c r="AE31" s="324">
        <f t="shared" si="3"/>
        <v>4</v>
      </c>
      <c r="AF31" s="740" t="s">
        <v>324</v>
      </c>
      <c r="AG31" s="740" t="s">
        <v>337</v>
      </c>
    </row>
    <row r="32" spans="1:33" x14ac:dyDescent="0.2">
      <c r="A32" s="560" t="s">
        <v>410</v>
      </c>
      <c r="B32" s="527" t="s">
        <v>128</v>
      </c>
      <c r="C32" s="743" t="s">
        <v>249</v>
      </c>
      <c r="D32" s="529"/>
      <c r="E32" s="529"/>
      <c r="F32" s="530"/>
      <c r="G32" s="531"/>
      <c r="H32" s="532" t="s">
        <v>190</v>
      </c>
      <c r="I32" s="529" t="s">
        <v>190</v>
      </c>
      <c r="J32" s="530"/>
      <c r="K32" s="533"/>
      <c r="L32" s="529" t="s">
        <v>190</v>
      </c>
      <c r="M32" s="529" t="s">
        <v>190</v>
      </c>
      <c r="N32" s="530"/>
      <c r="O32" s="531"/>
      <c r="P32" s="532"/>
      <c r="Q32" s="529"/>
      <c r="R32" s="530"/>
      <c r="S32" s="533"/>
      <c r="T32" s="532">
        <v>4</v>
      </c>
      <c r="U32" s="529">
        <v>4</v>
      </c>
      <c r="V32" s="530">
        <v>1</v>
      </c>
      <c r="W32" s="533" t="s">
        <v>432</v>
      </c>
      <c r="X32" s="529"/>
      <c r="Y32" s="529"/>
      <c r="Z32" s="530"/>
      <c r="AA32" s="541"/>
      <c r="AB32" s="70">
        <f t="shared" si="0"/>
        <v>4</v>
      </c>
      <c r="AC32" s="320">
        <f t="shared" si="1"/>
        <v>4</v>
      </c>
      <c r="AD32" s="70">
        <f t="shared" si="2"/>
        <v>1</v>
      </c>
      <c r="AE32" s="324">
        <f t="shared" si="3"/>
        <v>8</v>
      </c>
      <c r="AF32" s="740" t="s">
        <v>324</v>
      </c>
      <c r="AG32" s="740" t="s">
        <v>336</v>
      </c>
    </row>
    <row r="33" spans="1:33" x14ac:dyDescent="0.2">
      <c r="A33" s="560" t="s">
        <v>411</v>
      </c>
      <c r="B33" s="527" t="s">
        <v>128</v>
      </c>
      <c r="C33" s="542" t="s">
        <v>250</v>
      </c>
      <c r="D33" s="529"/>
      <c r="E33" s="529"/>
      <c r="F33" s="530"/>
      <c r="G33" s="531"/>
      <c r="H33" s="532" t="s">
        <v>190</v>
      </c>
      <c r="I33" s="529" t="s">
        <v>190</v>
      </c>
      <c r="J33" s="530"/>
      <c r="K33" s="533"/>
      <c r="L33" s="529" t="s">
        <v>190</v>
      </c>
      <c r="M33" s="529">
        <v>8</v>
      </c>
      <c r="N33" s="530">
        <v>1</v>
      </c>
      <c r="O33" s="531" t="s">
        <v>432</v>
      </c>
      <c r="P33" s="532" t="s">
        <v>190</v>
      </c>
      <c r="Q33" s="529"/>
      <c r="R33" s="530"/>
      <c r="S33" s="533"/>
      <c r="T33" s="529"/>
      <c r="U33" s="529"/>
      <c r="V33" s="530"/>
      <c r="W33" s="533"/>
      <c r="X33" s="529" t="s">
        <v>190</v>
      </c>
      <c r="Y33" s="529"/>
      <c r="Z33" s="530"/>
      <c r="AA33" s="541"/>
      <c r="AB33" s="70">
        <f t="shared" si="0"/>
        <v>0</v>
      </c>
      <c r="AC33" s="320">
        <f t="shared" si="1"/>
        <v>8</v>
      </c>
      <c r="AD33" s="70">
        <f t="shared" si="2"/>
        <v>1</v>
      </c>
      <c r="AE33" s="324">
        <f t="shared" si="3"/>
        <v>8</v>
      </c>
      <c r="AF33" s="411" t="s">
        <v>324</v>
      </c>
      <c r="AG33" s="411" t="s">
        <v>336</v>
      </c>
    </row>
    <row r="34" spans="1:33" x14ac:dyDescent="0.2">
      <c r="A34" s="560" t="s">
        <v>412</v>
      </c>
      <c r="B34" s="527" t="s">
        <v>128</v>
      </c>
      <c r="C34" s="543" t="s">
        <v>251</v>
      </c>
      <c r="D34" s="529"/>
      <c r="E34" s="529"/>
      <c r="F34" s="530"/>
      <c r="G34" s="531"/>
      <c r="H34" s="532" t="s">
        <v>190</v>
      </c>
      <c r="I34" s="529" t="s">
        <v>190</v>
      </c>
      <c r="J34" s="530"/>
      <c r="K34" s="533"/>
      <c r="L34" s="529" t="s">
        <v>190</v>
      </c>
      <c r="M34" s="529" t="s">
        <v>190</v>
      </c>
      <c r="N34" s="530"/>
      <c r="O34" s="531"/>
      <c r="P34" s="532" t="s">
        <v>190</v>
      </c>
      <c r="Q34" s="529"/>
      <c r="R34" s="530"/>
      <c r="S34" s="533"/>
      <c r="T34" s="529"/>
      <c r="U34" s="529"/>
      <c r="V34" s="530"/>
      <c r="W34" s="533"/>
      <c r="X34" s="529">
        <v>4</v>
      </c>
      <c r="Y34" s="529">
        <v>4</v>
      </c>
      <c r="Z34" s="530">
        <v>1</v>
      </c>
      <c r="AA34" s="541" t="s">
        <v>432</v>
      </c>
      <c r="AB34" s="70">
        <f t="shared" si="0"/>
        <v>4</v>
      </c>
      <c r="AC34" s="320">
        <f t="shared" si="1"/>
        <v>4</v>
      </c>
      <c r="AD34" s="70">
        <f t="shared" si="2"/>
        <v>1</v>
      </c>
      <c r="AE34" s="324">
        <f t="shared" si="3"/>
        <v>8</v>
      </c>
      <c r="AF34" s="411" t="s">
        <v>324</v>
      </c>
      <c r="AG34" s="768" t="s">
        <v>581</v>
      </c>
    </row>
    <row r="35" spans="1:33" x14ac:dyDescent="0.2">
      <c r="A35" s="562" t="s">
        <v>413</v>
      </c>
      <c r="B35" s="527" t="s">
        <v>128</v>
      </c>
      <c r="C35" s="543" t="s">
        <v>252</v>
      </c>
      <c r="D35" s="529"/>
      <c r="E35" s="529"/>
      <c r="F35" s="530"/>
      <c r="G35" s="531"/>
      <c r="H35" s="532" t="s">
        <v>190</v>
      </c>
      <c r="I35" s="529" t="s">
        <v>190</v>
      </c>
      <c r="J35" s="530"/>
      <c r="K35" s="533"/>
      <c r="L35" s="529" t="s">
        <v>190</v>
      </c>
      <c r="M35" s="529" t="s">
        <v>190</v>
      </c>
      <c r="N35" s="530"/>
      <c r="O35" s="531"/>
      <c r="P35" s="532" t="s">
        <v>190</v>
      </c>
      <c r="Q35" s="529"/>
      <c r="R35" s="530"/>
      <c r="S35" s="533"/>
      <c r="T35" s="529"/>
      <c r="U35" s="529"/>
      <c r="V35" s="530"/>
      <c r="W35" s="533"/>
      <c r="X35" s="529" t="s">
        <v>190</v>
      </c>
      <c r="Y35" s="529">
        <v>4</v>
      </c>
      <c r="Z35" s="530">
        <v>1</v>
      </c>
      <c r="AA35" s="541" t="s">
        <v>432</v>
      </c>
      <c r="AB35" s="70">
        <f t="shared" si="0"/>
        <v>0</v>
      </c>
      <c r="AC35" s="320">
        <f t="shared" si="1"/>
        <v>4</v>
      </c>
      <c r="AD35" s="70">
        <f t="shared" si="2"/>
        <v>1</v>
      </c>
      <c r="AE35" s="324">
        <f t="shared" si="3"/>
        <v>4</v>
      </c>
      <c r="AF35" s="411" t="s">
        <v>324</v>
      </c>
      <c r="AG35" s="411" t="s">
        <v>336</v>
      </c>
    </row>
    <row r="36" spans="1:33" x14ac:dyDescent="0.2">
      <c r="A36" s="744" t="s">
        <v>147</v>
      </c>
      <c r="B36" s="527" t="s">
        <v>128</v>
      </c>
      <c r="C36" s="742" t="s">
        <v>148</v>
      </c>
      <c r="D36" s="532" t="s">
        <v>190</v>
      </c>
      <c r="E36" s="529" t="s">
        <v>190</v>
      </c>
      <c r="F36" s="530"/>
      <c r="G36" s="531"/>
      <c r="H36" s="532" t="s">
        <v>190</v>
      </c>
      <c r="I36" s="529" t="s">
        <v>190</v>
      </c>
      <c r="J36" s="530"/>
      <c r="K36" s="533"/>
      <c r="L36" s="529" t="s">
        <v>190</v>
      </c>
      <c r="M36" s="529" t="s">
        <v>190</v>
      </c>
      <c r="N36" s="530"/>
      <c r="O36" s="533"/>
      <c r="P36" s="529" t="s">
        <v>190</v>
      </c>
      <c r="Q36" s="529" t="s">
        <v>190</v>
      </c>
      <c r="R36" s="530"/>
      <c r="S36" s="533"/>
      <c r="T36" s="529"/>
      <c r="U36" s="529"/>
      <c r="V36" s="530"/>
      <c r="W36" s="533"/>
      <c r="X36" s="529" t="s">
        <v>190</v>
      </c>
      <c r="Y36" s="529">
        <v>4</v>
      </c>
      <c r="Z36" s="530">
        <v>1</v>
      </c>
      <c r="AA36" s="531" t="s">
        <v>166</v>
      </c>
      <c r="AB36" s="70">
        <f>SUM(D36,H36,L36,P36,T36,X36)</f>
        <v>0</v>
      </c>
      <c r="AC36" s="320">
        <f>SUM(E36,I36,M36,Q36,U36,Y36)</f>
        <v>4</v>
      </c>
      <c r="AD36" s="70">
        <v>1</v>
      </c>
      <c r="AE36" s="324">
        <v>4</v>
      </c>
      <c r="AF36" s="411" t="s">
        <v>324</v>
      </c>
      <c r="AG36" s="208" t="s">
        <v>325</v>
      </c>
    </row>
    <row r="37" spans="1:33" ht="13.5" thickBot="1" x14ac:dyDescent="0.25">
      <c r="A37" s="544"/>
      <c r="B37" s="545"/>
      <c r="C37" s="546" t="s">
        <v>211</v>
      </c>
      <c r="D37" s="488">
        <f>SUM(D12:D35)</f>
        <v>22</v>
      </c>
      <c r="E37" s="488">
        <f>SUM(E12:E35)</f>
        <v>0</v>
      </c>
      <c r="F37" s="488">
        <f>SUM(F12:F35)</f>
        <v>4</v>
      </c>
      <c r="G37" s="489" t="s">
        <v>22</v>
      </c>
      <c r="H37" s="487">
        <f>SUM(H12:H35)</f>
        <v>12</v>
      </c>
      <c r="I37" s="488">
        <f>SUM(I12:I35)</f>
        <v>24</v>
      </c>
      <c r="J37" s="488">
        <f>SUM(J12:J35)</f>
        <v>7</v>
      </c>
      <c r="K37" s="489" t="s">
        <v>22</v>
      </c>
      <c r="L37" s="488">
        <f>SUM(L12:L35)</f>
        <v>8</v>
      </c>
      <c r="M37" s="488">
        <f>SUM(M12:M35)</f>
        <v>28</v>
      </c>
      <c r="N37" s="488">
        <f>SUM(N12:N35)</f>
        <v>7</v>
      </c>
      <c r="O37" s="489" t="s">
        <v>22</v>
      </c>
      <c r="P37" s="487">
        <f>SUM(P12:P35)</f>
        <v>14</v>
      </c>
      <c r="Q37" s="488">
        <f>SUM(Q12:Q35)</f>
        <v>18</v>
      </c>
      <c r="R37" s="488">
        <f>SUM(R12:R35)</f>
        <v>4</v>
      </c>
      <c r="S37" s="489" t="s">
        <v>22</v>
      </c>
      <c r="T37" s="488">
        <f>SUM(T12:T35)</f>
        <v>24</v>
      </c>
      <c r="U37" s="488">
        <f>SUM(U12:U35)</f>
        <v>40</v>
      </c>
      <c r="V37" s="488">
        <f>SUM(V12:V35)</f>
        <v>9</v>
      </c>
      <c r="W37" s="489" t="s">
        <v>22</v>
      </c>
      <c r="X37" s="488">
        <f>SUM(X12:X35)</f>
        <v>20</v>
      </c>
      <c r="Y37" s="488">
        <f>SUM(Y12:Y35)</f>
        <v>38</v>
      </c>
      <c r="Z37" s="488">
        <f>SUM(Z12:Z36)</f>
        <v>7</v>
      </c>
      <c r="AA37" s="489" t="s">
        <v>22</v>
      </c>
      <c r="AB37" s="487">
        <f>SUM(AB12:AB35)</f>
        <v>100</v>
      </c>
      <c r="AC37" s="488">
        <f>SUM(AC12:AC35)</f>
        <v>144</v>
      </c>
      <c r="AD37" s="488">
        <f>SUM(Z37,V37,R37,N37,J37,F37)</f>
        <v>38</v>
      </c>
      <c r="AE37" s="488">
        <f>SUM(AE12:AE35)</f>
        <v>244</v>
      </c>
    </row>
    <row r="38" spans="1:33" ht="13.5" thickBot="1" x14ac:dyDescent="0.25">
      <c r="A38" s="547"/>
      <c r="B38" s="548"/>
      <c r="C38" s="516" t="s">
        <v>212</v>
      </c>
      <c r="D38" s="462">
        <f>D10+D37</f>
        <v>74</v>
      </c>
      <c r="E38" s="462">
        <f>E10+E37</f>
        <v>102</v>
      </c>
      <c r="F38" s="462">
        <f>F10+F37</f>
        <v>29</v>
      </c>
      <c r="G38" s="491" t="s">
        <v>22</v>
      </c>
      <c r="H38" s="461">
        <f>H10+H37</f>
        <v>88</v>
      </c>
      <c r="I38" s="462">
        <f>I10+I37</f>
        <v>50</v>
      </c>
      <c r="J38" s="462">
        <f>J10+J37</f>
        <v>29</v>
      </c>
      <c r="K38" s="491" t="s">
        <v>22</v>
      </c>
      <c r="L38" s="462">
        <f>L10+L37</f>
        <v>98</v>
      </c>
      <c r="M38" s="462">
        <f>M10+M37</f>
        <v>50</v>
      </c>
      <c r="N38" s="462">
        <f>N10+N37</f>
        <v>31</v>
      </c>
      <c r="O38" s="491" t="s">
        <v>22</v>
      </c>
      <c r="P38" s="461">
        <f>P10+P37</f>
        <v>94</v>
      </c>
      <c r="Q38" s="462">
        <f>Q10+Q37</f>
        <v>60</v>
      </c>
      <c r="R38" s="462">
        <f>R10+R37</f>
        <v>28</v>
      </c>
      <c r="S38" s="491" t="s">
        <v>22</v>
      </c>
      <c r="T38" s="462">
        <f>T10+T37</f>
        <v>106</v>
      </c>
      <c r="U38" s="462">
        <f>U10+U37</f>
        <v>56</v>
      </c>
      <c r="V38" s="462">
        <f>V10+V37</f>
        <v>33</v>
      </c>
      <c r="W38" s="491" t="s">
        <v>22</v>
      </c>
      <c r="X38" s="462">
        <f>X10+X37</f>
        <v>72</v>
      </c>
      <c r="Y38" s="462">
        <f>Y10+Y37</f>
        <v>82</v>
      </c>
      <c r="Z38" s="462">
        <f>Z10+Z37</f>
        <v>30</v>
      </c>
      <c r="AA38" s="491" t="s">
        <v>22</v>
      </c>
      <c r="AB38" s="461">
        <f>AB10+AB37</f>
        <v>482</v>
      </c>
      <c r="AC38" s="492">
        <f>AC10+AC37</f>
        <v>406</v>
      </c>
      <c r="AD38" s="492">
        <f>AD10+AD37</f>
        <v>180</v>
      </c>
      <c r="AE38" s="492">
        <f>AE10+AE37</f>
        <v>888</v>
      </c>
    </row>
    <row r="39" spans="1:33" x14ac:dyDescent="0.2">
      <c r="A39" s="563"/>
      <c r="B39" s="549"/>
      <c r="C39" s="550" t="s">
        <v>9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6"/>
      <c r="AC39" s="816"/>
      <c r="AD39" s="816"/>
      <c r="AE39" s="816"/>
      <c r="AF39" s="416"/>
      <c r="AG39" s="416"/>
    </row>
    <row r="40" spans="1:33" ht="13.5" thickBot="1" x14ac:dyDescent="0.25">
      <c r="A40" s="455" t="s">
        <v>439</v>
      </c>
      <c r="B40" s="51" t="s">
        <v>1</v>
      </c>
      <c r="C40" s="307" t="s">
        <v>254</v>
      </c>
      <c r="D40" s="70"/>
      <c r="E40" s="320"/>
      <c r="F40" s="321" t="s">
        <v>22</v>
      </c>
      <c r="G40" s="130"/>
      <c r="H40" s="70"/>
      <c r="I40" s="320"/>
      <c r="J40" s="321" t="s">
        <v>22</v>
      </c>
      <c r="K40" s="322"/>
      <c r="L40" s="320"/>
      <c r="M40" s="320"/>
      <c r="N40" s="321" t="s">
        <v>22</v>
      </c>
      <c r="O40" s="322"/>
      <c r="P40" s="320"/>
      <c r="Q40" s="320"/>
      <c r="R40" s="321" t="s">
        <v>22</v>
      </c>
      <c r="S40" s="322"/>
      <c r="T40" s="320"/>
      <c r="U40" s="320"/>
      <c r="V40" s="321" t="s">
        <v>22</v>
      </c>
      <c r="W40" s="322"/>
      <c r="X40" s="320"/>
      <c r="Y40" s="320"/>
      <c r="Z40" s="321" t="s">
        <v>22</v>
      </c>
      <c r="AA40" s="112" t="s">
        <v>193</v>
      </c>
      <c r="AB40" s="70">
        <f t="shared" ref="AB40" si="4">SUM(D40,H40,L40,P40,T40,X40)</f>
        <v>0</v>
      </c>
      <c r="AC40" s="320">
        <f t="shared" ref="AC40" si="5">SUM(E40,I40,M40,Q40,U40,Y40)</f>
        <v>0</v>
      </c>
      <c r="AD40" s="321" t="s">
        <v>22</v>
      </c>
      <c r="AE40" s="328">
        <v>0</v>
      </c>
      <c r="AF40" s="411"/>
      <c r="AG40" s="411"/>
    </row>
    <row r="41" spans="1:33" ht="13.5" thickBot="1" x14ac:dyDescent="0.25">
      <c r="A41" s="551"/>
      <c r="B41" s="501"/>
      <c r="C41" s="552" t="s">
        <v>18</v>
      </c>
      <c r="D41" s="497">
        <f>SUM(D40:D40)</f>
        <v>0</v>
      </c>
      <c r="E41" s="498">
        <f>SUM(E40:E40)</f>
        <v>0</v>
      </c>
      <c r="F41" s="499" t="s">
        <v>22</v>
      </c>
      <c r="G41" s="500" t="s">
        <v>22</v>
      </c>
      <c r="H41" s="497">
        <f>SUM(H40:H40)</f>
        <v>0</v>
      </c>
      <c r="I41" s="498">
        <f>SUM(I40:I40)</f>
        <v>0</v>
      </c>
      <c r="J41" s="499" t="s">
        <v>22</v>
      </c>
      <c r="K41" s="500" t="s">
        <v>22</v>
      </c>
      <c r="L41" s="498">
        <f>SUM(L40:L40)</f>
        <v>0</v>
      </c>
      <c r="M41" s="498">
        <f>SUM(M40:M40)</f>
        <v>0</v>
      </c>
      <c r="N41" s="501" t="s">
        <v>22</v>
      </c>
      <c r="O41" s="500" t="s">
        <v>22</v>
      </c>
      <c r="P41" s="498">
        <f>SUM(P40:P40)</f>
        <v>0</v>
      </c>
      <c r="Q41" s="498">
        <f>SUM(Q40:Q40)</f>
        <v>0</v>
      </c>
      <c r="R41" s="499" t="s">
        <v>22</v>
      </c>
      <c r="S41" s="500" t="s">
        <v>22</v>
      </c>
      <c r="T41" s="498">
        <f>SUM(T40:T40)</f>
        <v>0</v>
      </c>
      <c r="U41" s="498">
        <f>SUM(U40:U40)</f>
        <v>0</v>
      </c>
      <c r="V41" s="499" t="s">
        <v>22</v>
      </c>
      <c r="W41" s="500" t="s">
        <v>22</v>
      </c>
      <c r="X41" s="498">
        <f>SUM(X40:X40)</f>
        <v>0</v>
      </c>
      <c r="Y41" s="498">
        <f>SUM(Y40:Y40)</f>
        <v>0</v>
      </c>
      <c r="Z41" s="499" t="s">
        <v>22</v>
      </c>
      <c r="AA41" s="500" t="s">
        <v>22</v>
      </c>
      <c r="AB41" s="502">
        <f>SUM(AB40:AB40)</f>
        <v>0</v>
      </c>
      <c r="AC41" s="503">
        <f>SUM(AC40:AC40)</f>
        <v>0</v>
      </c>
      <c r="AD41" s="499" t="s">
        <v>22</v>
      </c>
      <c r="AE41" s="553">
        <v>4</v>
      </c>
    </row>
    <row r="42" spans="1:33" ht="13.5" thickBot="1" x14ac:dyDescent="0.25">
      <c r="A42" s="554"/>
      <c r="B42" s="555"/>
      <c r="C42" s="556" t="s">
        <v>213</v>
      </c>
      <c r="D42" s="505">
        <f>SUM(D38,D41)</f>
        <v>74</v>
      </c>
      <c r="E42" s="506">
        <f>SUM(E38,E41)</f>
        <v>102</v>
      </c>
      <c r="F42" s="507" t="s">
        <v>22</v>
      </c>
      <c r="G42" s="508" t="s">
        <v>22</v>
      </c>
      <c r="H42" s="505">
        <f>SUM(H38,H41)</f>
        <v>88</v>
      </c>
      <c r="I42" s="506">
        <f>SUM(I38,I41)</f>
        <v>50</v>
      </c>
      <c r="J42" s="507" t="s">
        <v>22</v>
      </c>
      <c r="K42" s="508" t="s">
        <v>22</v>
      </c>
      <c r="L42" s="506">
        <f>SUM(L38,L41)</f>
        <v>98</v>
      </c>
      <c r="M42" s="506">
        <f>SUM(M38,M41)</f>
        <v>50</v>
      </c>
      <c r="N42" s="509" t="s">
        <v>22</v>
      </c>
      <c r="O42" s="508" t="s">
        <v>22</v>
      </c>
      <c r="P42" s="506">
        <f>SUM(P38,P41)</f>
        <v>94</v>
      </c>
      <c r="Q42" s="506">
        <f>SUM(Q38,Q41)</f>
        <v>60</v>
      </c>
      <c r="R42" s="507" t="s">
        <v>22</v>
      </c>
      <c r="S42" s="508" t="s">
        <v>22</v>
      </c>
      <c r="T42" s="506">
        <f>SUM(T38,T41)</f>
        <v>106</v>
      </c>
      <c r="U42" s="506">
        <f>SUM(U38,U41)</f>
        <v>56</v>
      </c>
      <c r="V42" s="507" t="s">
        <v>22</v>
      </c>
      <c r="W42" s="508" t="s">
        <v>22</v>
      </c>
      <c r="X42" s="506">
        <f>SUM(X38,X41)</f>
        <v>72</v>
      </c>
      <c r="Y42" s="506">
        <f>SUM(Y38,Y41)</f>
        <v>82</v>
      </c>
      <c r="Z42" s="507" t="s">
        <v>22</v>
      </c>
      <c r="AA42" s="508" t="s">
        <v>22</v>
      </c>
      <c r="AB42" s="637">
        <f>AB38+AB41</f>
        <v>482</v>
      </c>
      <c r="AC42" s="638">
        <f>AC38+AC41</f>
        <v>406</v>
      </c>
      <c r="AD42" s="639" t="s">
        <v>22</v>
      </c>
      <c r="AE42" s="640">
        <f>SUM(AE38,AE41)</f>
        <v>892</v>
      </c>
    </row>
    <row r="43" spans="1:33" ht="14.25" thickTop="1" thickBot="1" x14ac:dyDescent="0.25">
      <c r="A43" s="564"/>
      <c r="B43" s="557"/>
      <c r="C43" s="558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6"/>
      <c r="AC43" s="816"/>
      <c r="AD43" s="816"/>
      <c r="AE43" s="816"/>
    </row>
    <row r="44" spans="1:33" ht="13.5" thickTop="1" x14ac:dyDescent="0.2">
      <c r="A44" s="458" t="s">
        <v>124</v>
      </c>
      <c r="B44" s="337" t="s">
        <v>1</v>
      </c>
      <c r="C44" s="338" t="s">
        <v>25</v>
      </c>
      <c r="D44" s="339"/>
      <c r="E44" s="339"/>
      <c r="F44" s="339"/>
      <c r="G44" s="339"/>
      <c r="H44" s="339"/>
      <c r="I44" s="340">
        <v>160</v>
      </c>
      <c r="J44" s="340" t="s">
        <v>22</v>
      </c>
      <c r="K44" s="340" t="s">
        <v>155</v>
      </c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41"/>
      <c r="AB44" s="226"/>
      <c r="AC44" s="226"/>
      <c r="AD44" s="226"/>
      <c r="AE44" s="226"/>
    </row>
    <row r="45" spans="1:33" x14ac:dyDescent="0.2">
      <c r="A45" s="459" t="s">
        <v>125</v>
      </c>
      <c r="B45" s="342" t="s">
        <v>1</v>
      </c>
      <c r="C45" s="343" t="s">
        <v>26</v>
      </c>
      <c r="D45" s="344"/>
      <c r="E45" s="344"/>
      <c r="F45" s="345"/>
      <c r="G45" s="345"/>
      <c r="H45" s="344"/>
      <c r="I45" s="344"/>
      <c r="J45" s="345"/>
      <c r="K45" s="345"/>
      <c r="L45" s="344"/>
      <c r="M45" s="344"/>
      <c r="N45" s="345"/>
      <c r="O45" s="345"/>
      <c r="P45" s="344"/>
      <c r="Q45" s="346">
        <v>160</v>
      </c>
      <c r="R45" s="347" t="s">
        <v>22</v>
      </c>
      <c r="S45" s="347" t="s">
        <v>155</v>
      </c>
      <c r="T45" s="344"/>
      <c r="U45" s="344"/>
      <c r="V45" s="345"/>
      <c r="W45" s="345"/>
      <c r="X45" s="344"/>
      <c r="Y45" s="348"/>
      <c r="Z45" s="349"/>
      <c r="AA45" s="350"/>
      <c r="AB45" s="226"/>
      <c r="AC45" s="226"/>
      <c r="AD45" s="226"/>
      <c r="AE45" s="226"/>
    </row>
    <row r="46" spans="1:33" ht="13.5" thickBot="1" x14ac:dyDescent="0.25">
      <c r="A46" s="460" t="s">
        <v>126</v>
      </c>
      <c r="B46" s="351" t="s">
        <v>1</v>
      </c>
      <c r="C46" s="352" t="s">
        <v>123</v>
      </c>
      <c r="D46" s="353"/>
      <c r="E46" s="353"/>
      <c r="F46" s="354"/>
      <c r="G46" s="354"/>
      <c r="H46" s="353"/>
      <c r="I46" s="353"/>
      <c r="J46" s="354"/>
      <c r="K46" s="354"/>
      <c r="L46" s="353"/>
      <c r="M46" s="353"/>
      <c r="N46" s="354"/>
      <c r="O46" s="354"/>
      <c r="P46" s="353"/>
      <c r="Q46" s="353"/>
      <c r="R46" s="354"/>
      <c r="S46" s="354"/>
      <c r="T46" s="353"/>
      <c r="U46" s="353"/>
      <c r="V46" s="354"/>
      <c r="W46" s="354"/>
      <c r="X46" s="353"/>
      <c r="Y46" s="346">
        <v>80</v>
      </c>
      <c r="Z46" s="347" t="s">
        <v>22</v>
      </c>
      <c r="AA46" s="347" t="s">
        <v>155</v>
      </c>
      <c r="AB46" s="226"/>
      <c r="AC46" s="226"/>
      <c r="AD46" s="226"/>
      <c r="AE46" s="226"/>
    </row>
    <row r="47" spans="1:33" ht="13.5" thickTop="1" x14ac:dyDescent="0.2">
      <c r="A47" s="884"/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230"/>
      <c r="U47" s="230"/>
      <c r="V47" s="230"/>
      <c r="W47" s="230"/>
      <c r="X47" s="230"/>
      <c r="Y47" s="230"/>
      <c r="Z47" s="230"/>
      <c r="AA47" s="230"/>
      <c r="AB47" s="232"/>
      <c r="AC47" s="232"/>
      <c r="AD47" s="232"/>
      <c r="AE47" s="233"/>
    </row>
    <row r="48" spans="1:33" x14ac:dyDescent="0.2">
      <c r="A48" s="867" t="s">
        <v>24</v>
      </c>
      <c r="B48" s="868"/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510"/>
      <c r="U48" s="510"/>
      <c r="V48" s="510"/>
      <c r="W48" s="510"/>
      <c r="X48" s="510"/>
      <c r="Y48" s="510"/>
      <c r="Z48" s="510"/>
      <c r="AA48" s="510"/>
      <c r="AB48" s="232"/>
      <c r="AC48" s="232"/>
      <c r="AD48" s="232"/>
      <c r="AE48" s="233"/>
    </row>
    <row r="49" spans="1:31" x14ac:dyDescent="0.2">
      <c r="A49" s="511"/>
      <c r="B49" s="150"/>
      <c r="C49" s="358" t="s">
        <v>19</v>
      </c>
      <c r="D49" s="359"/>
      <c r="E49" s="359"/>
      <c r="F49" s="102"/>
      <c r="G49" s="360" t="str">
        <f>IF(COUNTIF(G12:G46,"A")=0,"",COUNTIF(G12:G46,"A"))</f>
        <v/>
      </c>
      <c r="H49" s="359"/>
      <c r="I49" s="359"/>
      <c r="J49" s="102"/>
      <c r="K49" s="360">
        <f>IF(COUNTIF(K12:K46,"A")=0,"",COUNTIF(K12:K46,"A"))</f>
        <v>1</v>
      </c>
      <c r="L49" s="359"/>
      <c r="M49" s="359"/>
      <c r="N49" s="102"/>
      <c r="O49" s="360" t="str">
        <f>IF(COUNTIF(O12:O46,"A")=0,"",COUNTIF(O12:O46,"A"))</f>
        <v/>
      </c>
      <c r="P49" s="359"/>
      <c r="Q49" s="359"/>
      <c r="R49" s="102"/>
      <c r="S49" s="360">
        <f>IF(COUNTIF(S12:S46,"A")=0,"",COUNTIF(S12:S46,"A"))</f>
        <v>1</v>
      </c>
      <c r="T49" s="359"/>
      <c r="U49" s="359"/>
      <c r="V49" s="102"/>
      <c r="W49" s="360" t="str">
        <f>IF(COUNTIF(W12:W46,"A")=0,"",COUNTIF(W12:W46,"A"))</f>
        <v/>
      </c>
      <c r="X49" s="359"/>
      <c r="Y49" s="359"/>
      <c r="Z49" s="102"/>
      <c r="AA49" s="360">
        <f>IF(COUNTIF(AA12:AA46,"A")=0,"",COUNTIF(AA12:AA46,"A"))</f>
        <v>1</v>
      </c>
      <c r="AB49" s="359"/>
      <c r="AC49" s="359"/>
      <c r="AD49" s="102"/>
      <c r="AE49" s="370">
        <f t="shared" ref="AE49:AE61" si="6">IF(SUM(G49:AA49)=0,"",SUM(G49:AA49))</f>
        <v>3</v>
      </c>
    </row>
    <row r="50" spans="1:31" x14ac:dyDescent="0.2">
      <c r="A50" s="511"/>
      <c r="B50" s="150"/>
      <c r="C50" s="358" t="s">
        <v>20</v>
      </c>
      <c r="D50" s="359"/>
      <c r="E50" s="359"/>
      <c r="F50" s="102"/>
      <c r="G50" s="360" t="str">
        <f>IF(COUNTIF(G12:G46,"B")=0,"",COUNTIF(G12:G46,"B"))</f>
        <v/>
      </c>
      <c r="H50" s="359"/>
      <c r="I50" s="359"/>
      <c r="J50" s="102"/>
      <c r="K50" s="360" t="str">
        <f>IF(COUNTIF(K12:K46,"B")=0,"",COUNTIF(K12:K46,"B"))</f>
        <v/>
      </c>
      <c r="L50" s="359"/>
      <c r="M50" s="359"/>
      <c r="N50" s="102"/>
      <c r="O50" s="360" t="str">
        <f>IF(COUNTIF(O12:O46,"B")=0,"",COUNTIF(O12:O46,"B"))</f>
        <v/>
      </c>
      <c r="P50" s="359"/>
      <c r="Q50" s="359"/>
      <c r="R50" s="102"/>
      <c r="S50" s="360" t="str">
        <f>IF(COUNTIF(S12:S46,"B")=0,"",COUNTIF(S12:S46,"B"))</f>
        <v/>
      </c>
      <c r="T50" s="359"/>
      <c r="U50" s="359"/>
      <c r="V50" s="102"/>
      <c r="W50" s="360" t="str">
        <f>IF(COUNTIF(W12:W46,"B")=0,"",COUNTIF(W12:W46,"B"))</f>
        <v/>
      </c>
      <c r="X50" s="359"/>
      <c r="Y50" s="359"/>
      <c r="Z50" s="102"/>
      <c r="AA50" s="360">
        <v>2</v>
      </c>
      <c r="AB50" s="359"/>
      <c r="AC50" s="359"/>
      <c r="AD50" s="102"/>
      <c r="AE50" s="370">
        <f t="shared" si="6"/>
        <v>2</v>
      </c>
    </row>
    <row r="51" spans="1:31" x14ac:dyDescent="0.2">
      <c r="A51" s="511"/>
      <c r="B51" s="150"/>
      <c r="C51" s="358" t="s">
        <v>201</v>
      </c>
      <c r="D51" s="359"/>
      <c r="E51" s="359"/>
      <c r="F51" s="102"/>
      <c r="G51" s="360">
        <f>IF(COUNTIF(G12:G46,"ÉÉ")=0,"",COUNTIF(G12:G46,"ÉÉ"))</f>
        <v>1</v>
      </c>
      <c r="H51" s="359"/>
      <c r="I51" s="359"/>
      <c r="J51" s="102"/>
      <c r="K51" s="360">
        <f>IF(COUNTIF(K12:K46,"ÉÉ")=0,"",COUNTIF(K12:K46,"ÉÉ"))</f>
        <v>2</v>
      </c>
      <c r="L51" s="359"/>
      <c r="M51" s="359"/>
      <c r="N51" s="102"/>
      <c r="O51" s="360" t="str">
        <f>IF(COUNTIF(O12:O46,"ÉÉ")=0,"",COUNTIF(O12:O46,"ÉÉ"))</f>
        <v/>
      </c>
      <c r="P51" s="359"/>
      <c r="Q51" s="359"/>
      <c r="R51" s="102"/>
      <c r="S51" s="360" t="str">
        <f>IF(COUNTIF(S12:S46,"ÉÉ")=0,"",COUNTIF(S12:S46,"ÉÉ"))</f>
        <v/>
      </c>
      <c r="T51" s="359"/>
      <c r="U51" s="359"/>
      <c r="V51" s="102"/>
      <c r="W51" s="360" t="str">
        <f>IF(COUNTIF(W12:W46,"ÉÉ")=0,"",COUNTIF(W12:W46,"ÉÉ"))</f>
        <v/>
      </c>
      <c r="X51" s="359"/>
      <c r="Y51" s="359"/>
      <c r="Z51" s="102"/>
      <c r="AA51" s="360" t="str">
        <f>IF(COUNTIF(AA12:AA46,"ÉÉ")=0,"",COUNTIF(AA12:AA46,"ÉÉ"))</f>
        <v/>
      </c>
      <c r="AB51" s="359"/>
      <c r="AC51" s="359"/>
      <c r="AD51" s="102"/>
      <c r="AE51" s="370">
        <f t="shared" si="6"/>
        <v>3</v>
      </c>
    </row>
    <row r="52" spans="1:31" x14ac:dyDescent="0.2">
      <c r="A52" s="511"/>
      <c r="B52" s="150"/>
      <c r="C52" s="358" t="s">
        <v>202</v>
      </c>
      <c r="D52" s="361"/>
      <c r="E52" s="361"/>
      <c r="F52" s="362"/>
      <c r="G52" s="360" t="str">
        <f>IF(COUNTIF(G12:G46,"ÉÉ(Z)")=0,"",COUNTIF(G12:G46,"ÉÉ(Z)"))</f>
        <v/>
      </c>
      <c r="H52" s="361"/>
      <c r="I52" s="361"/>
      <c r="J52" s="362"/>
      <c r="K52" s="360" t="str">
        <f>IF(COUNTIF(K12:K46,"ÉÉ(Z)")=0,"",COUNTIF(K12:K46,"ÉÉ(Z)"))</f>
        <v/>
      </c>
      <c r="L52" s="361"/>
      <c r="M52" s="361"/>
      <c r="N52" s="362"/>
      <c r="O52" s="360" t="str">
        <f>IF(COUNTIF(O12:O46,"ÉÉ(Z)")=0,"",COUNTIF(O12:O46,"ÉÉ(Z)"))</f>
        <v/>
      </c>
      <c r="P52" s="361"/>
      <c r="Q52" s="361"/>
      <c r="R52" s="362"/>
      <c r="S52" s="360" t="str">
        <f>IF(COUNTIF(S12:S46,"ÉÉ(Z)")=0,"",COUNTIF(S12:S46,"ÉÉ(Z)"))</f>
        <v/>
      </c>
      <c r="T52" s="361"/>
      <c r="U52" s="361"/>
      <c r="V52" s="362"/>
      <c r="W52" s="360" t="str">
        <f>IF(COUNTIF(W12:W46,"ÉÉ(Z)")=0,"",COUNTIF(W12:W46,"ÉÉ(Z)"))</f>
        <v/>
      </c>
      <c r="X52" s="361"/>
      <c r="Y52" s="361"/>
      <c r="Z52" s="362"/>
      <c r="AA52" s="360" t="str">
        <f>IF(COUNTIF(AA12:AA46,"ÉÉ(Z)")=0,"",COUNTIF(AA12:AA46,"ÉÉ(Z)"))</f>
        <v/>
      </c>
      <c r="AB52" s="361"/>
      <c r="AC52" s="361"/>
      <c r="AD52" s="362"/>
      <c r="AE52" s="370" t="str">
        <f t="shared" si="6"/>
        <v/>
      </c>
    </row>
    <row r="53" spans="1:31" x14ac:dyDescent="0.2">
      <c r="A53" s="511"/>
      <c r="B53" s="150"/>
      <c r="C53" s="358" t="s">
        <v>203</v>
      </c>
      <c r="D53" s="359"/>
      <c r="E53" s="359"/>
      <c r="F53" s="102"/>
      <c r="G53" s="360" t="str">
        <f>IF(COUNTIF(G12:G46,"GYJ")=0,"",COUNTIF(G12:G46,"GYJ"))</f>
        <v/>
      </c>
      <c r="H53" s="359"/>
      <c r="I53" s="359"/>
      <c r="J53" s="102"/>
      <c r="K53" s="360">
        <f>IF(COUNTIF(K12:K46,"GYJ")=0,"",COUNTIF(K12:K46,"GYJ"))</f>
        <v>2</v>
      </c>
      <c r="L53" s="359"/>
      <c r="M53" s="359"/>
      <c r="N53" s="102"/>
      <c r="O53" s="360">
        <f>IF(COUNTIF(O12:O46,"GYJ")=0,"",COUNTIF(O12:O46,"GYJ"))</f>
        <v>2</v>
      </c>
      <c r="P53" s="359"/>
      <c r="Q53" s="359"/>
      <c r="R53" s="102"/>
      <c r="S53" s="360">
        <f>IF(COUNTIF(S12:S46,"GYJ")=0,"",COUNTIF(S12:S46,"GYJ"))</f>
        <v>1</v>
      </c>
      <c r="T53" s="359"/>
      <c r="U53" s="359"/>
      <c r="V53" s="102"/>
      <c r="W53" s="360">
        <f>IF(COUNTIF(W12:W46,"GYJ")=0,"",COUNTIF(W12:W46,"GYJ"))</f>
        <v>1</v>
      </c>
      <c r="X53" s="359"/>
      <c r="Y53" s="359"/>
      <c r="Z53" s="102"/>
      <c r="AA53" s="360">
        <f>IF(COUNTIF(AA12:AA46,"GYJ")=0,"",COUNTIF(AA12:AA46,"GYJ"))</f>
        <v>2</v>
      </c>
      <c r="AB53" s="359"/>
      <c r="AC53" s="359"/>
      <c r="AD53" s="102"/>
      <c r="AE53" s="370">
        <f t="shared" si="6"/>
        <v>8</v>
      </c>
    </row>
    <row r="54" spans="1:31" x14ac:dyDescent="0.2">
      <c r="A54" s="511"/>
      <c r="B54" s="358"/>
      <c r="C54" s="358" t="s">
        <v>204</v>
      </c>
      <c r="D54" s="359"/>
      <c r="E54" s="359"/>
      <c r="F54" s="102"/>
      <c r="G54" s="360" t="str">
        <f>IF(COUNTIF(G12:G46,"GYJ(Z)")=0,"",COUNTIF(G12:G46,"GYJ(Z)"))</f>
        <v/>
      </c>
      <c r="H54" s="359"/>
      <c r="I54" s="359"/>
      <c r="J54" s="102"/>
      <c r="K54" s="360" t="str">
        <f>IF(COUNTIF(K12:K46,"GYJ(Z)")=0,"",COUNTIF(K12:K46,"GYJ(Z)"))</f>
        <v/>
      </c>
      <c r="L54" s="359"/>
      <c r="M54" s="359"/>
      <c r="N54" s="102"/>
      <c r="O54" s="360" t="str">
        <f>IF(COUNTIF(O12:O46,"GYJ(Z)")=0,"",COUNTIF(O12:O46,"GYJ(Z)"))</f>
        <v/>
      </c>
      <c r="P54" s="359"/>
      <c r="Q54" s="359"/>
      <c r="R54" s="102"/>
      <c r="S54" s="360" t="str">
        <f>IF(COUNTIF(S12:S46,"GYJ(Z)")=0,"",COUNTIF(S12:S46,"GYJ(Z)"))</f>
        <v/>
      </c>
      <c r="T54" s="359"/>
      <c r="U54" s="359"/>
      <c r="V54" s="102"/>
      <c r="W54" s="360" t="str">
        <f>IF(COUNTIF(W12:W46,"GYJ(Z)")=0,"",COUNTIF(W12:W46,"GYJ(Z)"))</f>
        <v/>
      </c>
      <c r="X54" s="359"/>
      <c r="Y54" s="359"/>
      <c r="Z54" s="102"/>
      <c r="AA54" s="360" t="str">
        <f>IF(COUNTIF(AA12:AA46,"GYJ(Z)")=0,"",COUNTIF(AA12:AA46,"GYJ(Z)"))</f>
        <v/>
      </c>
      <c r="AB54" s="359"/>
      <c r="AC54" s="359"/>
      <c r="AD54" s="102"/>
      <c r="AE54" s="370" t="str">
        <f t="shared" si="6"/>
        <v/>
      </c>
    </row>
    <row r="55" spans="1:31" x14ac:dyDescent="0.2">
      <c r="A55" s="511"/>
      <c r="B55" s="150"/>
      <c r="C55" s="363" t="s">
        <v>156</v>
      </c>
      <c r="D55" s="359"/>
      <c r="E55" s="359"/>
      <c r="F55" s="102"/>
      <c r="G55" s="360" t="str">
        <f>IF(COUNTIF(G12:G46,"K")=0,"",COUNTIF(G12:G46,"K"))</f>
        <v/>
      </c>
      <c r="H55" s="359"/>
      <c r="I55" s="359"/>
      <c r="J55" s="102"/>
      <c r="K55" s="360" t="str">
        <f>IF(COUNTIF(K12:K46,"K")=0,"",COUNTIF(K12:K46,"K"))</f>
        <v/>
      </c>
      <c r="L55" s="359"/>
      <c r="M55" s="359"/>
      <c r="N55" s="102"/>
      <c r="O55" s="360" t="str">
        <f>IF(COUNTIF(O12:O46,"K")=0,"",COUNTIF(O12:O46,"K"))</f>
        <v/>
      </c>
      <c r="P55" s="359"/>
      <c r="Q55" s="359"/>
      <c r="R55" s="102"/>
      <c r="S55" s="360" t="str">
        <f>IF(COUNTIF(S12:S46,"K")=0,"",COUNTIF(S12:S46,"K"))</f>
        <v/>
      </c>
      <c r="T55" s="359"/>
      <c r="U55" s="359"/>
      <c r="V55" s="102"/>
      <c r="W55" s="360">
        <f>IF(COUNTIF(W12:W46,"K")=0,"",COUNTIF(W12:W46,"K"))</f>
        <v>1</v>
      </c>
      <c r="X55" s="359"/>
      <c r="Y55" s="359"/>
      <c r="Z55" s="102"/>
      <c r="AA55" s="360" t="str">
        <f>IF(COUNTIF(AA12:AA46,"K")=0,"",COUNTIF(AA12:AA46,"K"))</f>
        <v/>
      </c>
      <c r="AB55" s="359"/>
      <c r="AC55" s="359"/>
      <c r="AD55" s="102"/>
      <c r="AE55" s="370">
        <f t="shared" si="6"/>
        <v>1</v>
      </c>
    </row>
    <row r="56" spans="1:31" x14ac:dyDescent="0.2">
      <c r="A56" s="511"/>
      <c r="B56" s="150"/>
      <c r="C56" s="363" t="s">
        <v>157</v>
      </c>
      <c r="D56" s="359"/>
      <c r="E56" s="359"/>
      <c r="F56" s="102"/>
      <c r="G56" s="360" t="str">
        <f>IF(COUNTIF(G12:G46,"K(Z)")=0,"",COUNTIF(G12:G46,"K(Z)"))</f>
        <v/>
      </c>
      <c r="H56" s="359"/>
      <c r="I56" s="359"/>
      <c r="J56" s="102"/>
      <c r="K56" s="360">
        <f>IF(COUNTIF(K12:K46,"K(Z)")=0,"",COUNTIF(K12:K46,"K(Z)"))</f>
        <v>1</v>
      </c>
      <c r="L56" s="359"/>
      <c r="M56" s="359"/>
      <c r="N56" s="102"/>
      <c r="O56" s="360">
        <f>IF(COUNTIF(O12:O46,"K(Z)")=0,"",COUNTIF(O12:O46,"K(Z)"))</f>
        <v>2</v>
      </c>
      <c r="P56" s="359"/>
      <c r="Q56" s="359"/>
      <c r="R56" s="102"/>
      <c r="S56" s="360">
        <f>IF(COUNTIF(S12:S46,"K(Z)")=0,"",COUNTIF(S12:S46,"K(Z)"))</f>
        <v>2</v>
      </c>
      <c r="T56" s="359"/>
      <c r="U56" s="359"/>
      <c r="V56" s="102"/>
      <c r="W56" s="360">
        <f>IF(COUNTIF(W12:W46,"K(Z)")=0,"",COUNTIF(W12:W46,"K(Z)"))</f>
        <v>3</v>
      </c>
      <c r="X56" s="359"/>
      <c r="Y56" s="359"/>
      <c r="Z56" s="102"/>
      <c r="AA56" s="360">
        <f>IF(COUNTIF(AA12:AA46,"K(Z)")=0,"",COUNTIF(AA12:AA46,"K(Z)"))</f>
        <v>2</v>
      </c>
      <c r="AB56" s="359"/>
      <c r="AC56" s="359"/>
      <c r="AD56" s="102"/>
      <c r="AE56" s="370">
        <f t="shared" si="6"/>
        <v>10</v>
      </c>
    </row>
    <row r="57" spans="1:31" x14ac:dyDescent="0.2">
      <c r="A57" s="511"/>
      <c r="B57" s="150"/>
      <c r="C57" s="358" t="s">
        <v>21</v>
      </c>
      <c r="D57" s="359"/>
      <c r="E57" s="359"/>
      <c r="F57" s="102"/>
      <c r="G57" s="360" t="str">
        <f>IF(COUNTIF(G12:G46,"AV")=0,"",COUNTIF(G12:G46,"AV"))</f>
        <v/>
      </c>
      <c r="H57" s="359"/>
      <c r="I57" s="359"/>
      <c r="J57" s="102"/>
      <c r="K57" s="360" t="str">
        <f>IF(COUNTIF(K12:K46,"AV")=0,"",COUNTIF(K12:K46,"AV"))</f>
        <v/>
      </c>
      <c r="L57" s="359"/>
      <c r="M57" s="359"/>
      <c r="N57" s="102"/>
      <c r="O57" s="360" t="str">
        <f>IF(COUNTIF(O12:O46,"AV")=0,"",COUNTIF(O12:O46,"AV"))</f>
        <v/>
      </c>
      <c r="P57" s="359"/>
      <c r="Q57" s="359"/>
      <c r="R57" s="102"/>
      <c r="S57" s="360" t="str">
        <f>IF(COUNTIF(S12:S46,"AV")=0,"",COUNTIF(S12:S46,"AV"))</f>
        <v/>
      </c>
      <c r="T57" s="359"/>
      <c r="U57" s="359"/>
      <c r="V57" s="102"/>
      <c r="W57" s="360" t="str">
        <f>IF(COUNTIF(W12:W46,"AV")=0,"",COUNTIF(W12:W46,"AV"))</f>
        <v/>
      </c>
      <c r="X57" s="359"/>
      <c r="Y57" s="359"/>
      <c r="Z57" s="102"/>
      <c r="AA57" s="360" t="str">
        <f>IF(COUNTIF(AA12:AA46,"AV")=0,"",COUNTIF(AA12:AA46,"AV"))</f>
        <v/>
      </c>
      <c r="AB57" s="359"/>
      <c r="AC57" s="359"/>
      <c r="AD57" s="102"/>
      <c r="AE57" s="370" t="str">
        <f t="shared" si="6"/>
        <v/>
      </c>
    </row>
    <row r="58" spans="1:31" x14ac:dyDescent="0.2">
      <c r="A58" s="511"/>
      <c r="B58" s="150"/>
      <c r="C58" s="358" t="s">
        <v>205</v>
      </c>
      <c r="D58" s="359"/>
      <c r="E58" s="359"/>
      <c r="F58" s="102"/>
      <c r="G58" s="360" t="str">
        <f>IF(COUNTIF(G12:G46,"KV")=0,"",COUNTIF(G12:G46,"KV"))</f>
        <v/>
      </c>
      <c r="H58" s="359"/>
      <c r="I58" s="359"/>
      <c r="J58" s="102"/>
      <c r="K58" s="360" t="str">
        <f>IF(COUNTIF(K12:K46,"KV")=0,"",COUNTIF(K12:K46,"KV"))</f>
        <v/>
      </c>
      <c r="L58" s="359"/>
      <c r="M58" s="359"/>
      <c r="N58" s="102"/>
      <c r="O58" s="360" t="str">
        <f>IF(COUNTIF(O12:O46,"KV")=0,"",COUNTIF(O12:O46,"KV"))</f>
        <v/>
      </c>
      <c r="P58" s="359"/>
      <c r="Q58" s="359"/>
      <c r="R58" s="102"/>
      <c r="S58" s="360" t="str">
        <f>IF(COUNTIF(S12:S46,"KV")=0,"",COUNTIF(S12:S46,"KV"))</f>
        <v/>
      </c>
      <c r="T58" s="359"/>
      <c r="U58" s="359"/>
      <c r="V58" s="102"/>
      <c r="W58" s="360" t="str">
        <f>IF(COUNTIF(W12:W46,"KV")=0,"",COUNTIF(W12:W46,"KV"))</f>
        <v/>
      </c>
      <c r="X58" s="359"/>
      <c r="Y58" s="359"/>
      <c r="Z58" s="102"/>
      <c r="AA58" s="360" t="str">
        <f>IF(COUNTIF(AA12:AA46,"KV")=0,"",COUNTIF(AA12:AA46,"KV"))</f>
        <v/>
      </c>
      <c r="AB58" s="359"/>
      <c r="AC58" s="359"/>
      <c r="AD58" s="102"/>
      <c r="AE58" s="370" t="str">
        <f t="shared" si="6"/>
        <v/>
      </c>
    </row>
    <row r="59" spans="1:31" x14ac:dyDescent="0.2">
      <c r="A59" s="511"/>
      <c r="B59" s="150"/>
      <c r="C59" s="358" t="s">
        <v>206</v>
      </c>
      <c r="D59" s="364"/>
      <c r="E59" s="364"/>
      <c r="F59" s="365"/>
      <c r="G59" s="360" t="str">
        <f>IF(COUNTIF(G12:G46,"SZG")=0,"",COUNTIF(G12:G46,"SZG"))</f>
        <v/>
      </c>
      <c r="H59" s="364"/>
      <c r="I59" s="364"/>
      <c r="J59" s="365"/>
      <c r="K59" s="360" t="str">
        <f>IF(COUNTIF(K12:K46,"SZG")=0,"",COUNTIF(K12:K46,"SZG"))</f>
        <v/>
      </c>
      <c r="L59" s="364"/>
      <c r="M59" s="364"/>
      <c r="N59" s="365"/>
      <c r="O59" s="360" t="str">
        <f>IF(COUNTIF(O12:O46,"SZG")=0,"",COUNTIF(O12:O46,"SZG"))</f>
        <v/>
      </c>
      <c r="P59" s="364"/>
      <c r="Q59" s="364"/>
      <c r="R59" s="365"/>
      <c r="S59" s="360" t="str">
        <f>IF(COUNTIF(S12:S46,"SZG")=0,"",COUNTIF(S12:S46,"SZG"))</f>
        <v/>
      </c>
      <c r="T59" s="364"/>
      <c r="U59" s="364"/>
      <c r="V59" s="365"/>
      <c r="W59" s="360" t="str">
        <f>IF(COUNTIF(W12:W46,"SZG")=0,"",COUNTIF(W12:W46,"SZG"))</f>
        <v/>
      </c>
      <c r="X59" s="364"/>
      <c r="Y59" s="364"/>
      <c r="Z59" s="365"/>
      <c r="AA59" s="360" t="str">
        <f>IF(COUNTIF(AA12:AA46,"SZG")=0,"",COUNTIF(AA12:AA46,"SZG"))</f>
        <v/>
      </c>
      <c r="AB59" s="359"/>
      <c r="AC59" s="359"/>
      <c r="AD59" s="102"/>
      <c r="AE59" s="370" t="str">
        <f t="shared" si="6"/>
        <v/>
      </c>
    </row>
    <row r="60" spans="1:31" x14ac:dyDescent="0.2">
      <c r="A60" s="511"/>
      <c r="B60" s="150"/>
      <c r="C60" s="358" t="s">
        <v>207</v>
      </c>
      <c r="D60" s="364"/>
      <c r="E60" s="364"/>
      <c r="F60" s="365"/>
      <c r="G60" s="360" t="str">
        <f>IF(COUNTIF(G12:G46,"ZV")=0,"",COUNTIF(G12:G46,"ZV"))</f>
        <v/>
      </c>
      <c r="H60" s="364"/>
      <c r="I60" s="364"/>
      <c r="J60" s="365"/>
      <c r="K60" s="360" t="str">
        <f>IF(COUNTIF(K12:K46,"ZV")=0,"",COUNTIF(K12:K46,"ZV"))</f>
        <v/>
      </c>
      <c r="L60" s="364"/>
      <c r="M60" s="364"/>
      <c r="N60" s="365"/>
      <c r="O60" s="360" t="str">
        <f>IF(COUNTIF(O12:O46,"ZV")=0,"",COUNTIF(O12:O46,"ZV"))</f>
        <v/>
      </c>
      <c r="P60" s="364"/>
      <c r="Q60" s="364"/>
      <c r="R60" s="365"/>
      <c r="S60" s="360" t="str">
        <f>IF(COUNTIF(S12:S46,"ZV")=0,"",COUNTIF(S12:S46,"ZV"))</f>
        <v/>
      </c>
      <c r="T60" s="364"/>
      <c r="U60" s="364"/>
      <c r="V60" s="365"/>
      <c r="W60" s="360" t="str">
        <f>IF(COUNTIF(W12:W46,"ZV")=0,"",COUNTIF(W12:W46,"ZV"))</f>
        <v/>
      </c>
      <c r="X60" s="364"/>
      <c r="Y60" s="364"/>
      <c r="Z60" s="365"/>
      <c r="AA60" s="360">
        <f>IF(COUNTIF(AA12:AA46,"ZV")=0,"",COUNTIF(AA12:AA46,"ZV"))</f>
        <v>1</v>
      </c>
      <c r="AB60" s="359"/>
      <c r="AC60" s="359"/>
      <c r="AD60" s="102"/>
      <c r="AE60" s="370">
        <f t="shared" si="6"/>
        <v>1</v>
      </c>
    </row>
    <row r="61" spans="1:31" ht="13.5" thickBot="1" x14ac:dyDescent="0.25">
      <c r="A61" s="512"/>
      <c r="B61" s="513"/>
      <c r="C61" s="407" t="s">
        <v>27</v>
      </c>
      <c r="D61" s="408"/>
      <c r="E61" s="408"/>
      <c r="F61" s="409"/>
      <c r="G61" s="410">
        <f>IF(SUM(G49:G60)=0,"",SUM(G49:G60))</f>
        <v>1</v>
      </c>
      <c r="H61" s="408"/>
      <c r="I61" s="408"/>
      <c r="J61" s="409"/>
      <c r="K61" s="410">
        <f>IF(SUM(K49:K60)=0,"",SUM(K49:K60))</f>
        <v>6</v>
      </c>
      <c r="L61" s="408"/>
      <c r="M61" s="408"/>
      <c r="N61" s="409"/>
      <c r="O61" s="410">
        <f>IF(SUM(O49:O60)=0,"",SUM(O49:O60))</f>
        <v>4</v>
      </c>
      <c r="P61" s="408"/>
      <c r="Q61" s="408"/>
      <c r="R61" s="409"/>
      <c r="S61" s="410">
        <f>IF(SUM(S49:S60)=0,"",SUM(S49:S60))</f>
        <v>4</v>
      </c>
      <c r="T61" s="408"/>
      <c r="U61" s="408"/>
      <c r="V61" s="409"/>
      <c r="W61" s="410">
        <f>IF(SUM(W49:W60)=0,"",SUM(W49:W60))</f>
        <v>5</v>
      </c>
      <c r="X61" s="408"/>
      <c r="Y61" s="408"/>
      <c r="Z61" s="409"/>
      <c r="AA61" s="410">
        <f>IF(SUM(AA49:AA60)=0,"",SUM(AA49:AA60))</f>
        <v>8</v>
      </c>
      <c r="AB61" s="408"/>
      <c r="AC61" s="408"/>
      <c r="AD61" s="409"/>
      <c r="AE61" s="370">
        <f t="shared" si="6"/>
        <v>28</v>
      </c>
    </row>
    <row r="62" spans="1:31" ht="13.5" thickTop="1" x14ac:dyDescent="0.2"/>
  </sheetData>
  <protectedRanges>
    <protectedRange sqref="C48" name="Tartomány4"/>
    <protectedRange sqref="C60:C61" name="Tartomány4_1"/>
    <protectedRange sqref="C36 C23:C27" name="Tartomány1_2_1"/>
    <protectedRange sqref="C21" name="Tartomány1_2_1_2"/>
    <protectedRange sqref="C22" name="Tartomány1_2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7:S47"/>
    <mergeCell ref="A48:S48"/>
    <mergeCell ref="AD8:AD9"/>
    <mergeCell ref="AE8:AE9"/>
    <mergeCell ref="D39:S39"/>
    <mergeCell ref="T39:AA39"/>
    <mergeCell ref="AB39:AE3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3:S43"/>
    <mergeCell ref="T43:AA43"/>
    <mergeCell ref="AB43:AE4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zoomScale="80" zoomScaleNormal="80" workbookViewId="0">
      <selection activeCell="AF42" sqref="AF42"/>
    </sheetView>
  </sheetViews>
  <sheetFormatPr defaultRowHeight="12.75" x14ac:dyDescent="0.2"/>
  <cols>
    <col min="1" max="1" width="13.1640625" style="1" customWidth="1"/>
    <col min="2" max="2" width="9.33203125" style="1"/>
    <col min="3" max="3" width="62" style="1" customWidth="1"/>
    <col min="4" max="31" width="9.33203125" style="1" customWidth="1"/>
    <col min="32" max="32" width="36.5" style="420" customWidth="1"/>
    <col min="33" max="33" width="39" style="420" customWidth="1"/>
    <col min="34" max="16384" width="9.33203125" style="1"/>
  </cols>
  <sheetData>
    <row r="1" spans="1:33" ht="23.25" x14ac:dyDescent="0.2">
      <c r="A1" s="849" t="s">
        <v>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</row>
    <row r="2" spans="1:33" ht="23.25" x14ac:dyDescent="0.2">
      <c r="A2" s="807" t="s">
        <v>255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</row>
    <row r="3" spans="1:33" ht="23.25" x14ac:dyDescent="0.2">
      <c r="A3" s="821" t="s">
        <v>256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</row>
    <row r="4" spans="1:33" ht="23.25" x14ac:dyDescent="0.2">
      <c r="A4" s="807" t="s">
        <v>445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421"/>
      <c r="AG4" s="421"/>
    </row>
    <row r="5" spans="1:33" ht="24" thickBot="1" x14ac:dyDescent="0.25">
      <c r="A5" s="806" t="s">
        <v>214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6"/>
      <c r="AD5" s="806"/>
      <c r="AE5" s="806"/>
    </row>
    <row r="6" spans="1:33" ht="14.25" customHeight="1" thickTop="1" thickBot="1" x14ac:dyDescent="0.25">
      <c r="A6" s="873" t="s">
        <v>14</v>
      </c>
      <c r="B6" s="876" t="s">
        <v>15</v>
      </c>
      <c r="C6" s="885" t="s">
        <v>16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3"/>
      <c r="AC6" s="863"/>
      <c r="AD6" s="863"/>
      <c r="AE6" s="864"/>
      <c r="AF6" s="881" t="s">
        <v>293</v>
      </c>
      <c r="AG6" s="881" t="s">
        <v>294</v>
      </c>
    </row>
    <row r="7" spans="1:33" x14ac:dyDescent="0.2">
      <c r="A7" s="874"/>
      <c r="B7" s="877"/>
      <c r="C7" s="886"/>
      <c r="D7" s="844" t="s">
        <v>2</v>
      </c>
      <c r="E7" s="844"/>
      <c r="F7" s="844"/>
      <c r="G7" s="845"/>
      <c r="H7" s="844" t="s">
        <v>3</v>
      </c>
      <c r="I7" s="844"/>
      <c r="J7" s="844"/>
      <c r="K7" s="846"/>
      <c r="L7" s="844" t="s">
        <v>4</v>
      </c>
      <c r="M7" s="844"/>
      <c r="N7" s="844"/>
      <c r="O7" s="845"/>
      <c r="P7" s="844" t="s">
        <v>5</v>
      </c>
      <c r="Q7" s="844"/>
      <c r="R7" s="844"/>
      <c r="S7" s="845"/>
      <c r="T7" s="844" t="s">
        <v>6</v>
      </c>
      <c r="U7" s="844"/>
      <c r="V7" s="844"/>
      <c r="W7" s="845"/>
      <c r="X7" s="844" t="s">
        <v>7</v>
      </c>
      <c r="Y7" s="844"/>
      <c r="Z7" s="844"/>
      <c r="AA7" s="846"/>
      <c r="AB7" s="865"/>
      <c r="AC7" s="865"/>
      <c r="AD7" s="865"/>
      <c r="AE7" s="866"/>
      <c r="AF7" s="882"/>
      <c r="AG7" s="883"/>
    </row>
    <row r="8" spans="1:33" x14ac:dyDescent="0.2">
      <c r="A8" s="874"/>
      <c r="B8" s="877"/>
      <c r="C8" s="886"/>
      <c r="D8" s="375"/>
      <c r="E8" s="375"/>
      <c r="F8" s="837" t="s">
        <v>13</v>
      </c>
      <c r="G8" s="835" t="s">
        <v>219</v>
      </c>
      <c r="H8" s="374"/>
      <c r="I8" s="375"/>
      <c r="J8" s="837" t="s">
        <v>13</v>
      </c>
      <c r="K8" s="835" t="s">
        <v>219</v>
      </c>
      <c r="L8" s="374"/>
      <c r="M8" s="375"/>
      <c r="N8" s="837" t="s">
        <v>13</v>
      </c>
      <c r="O8" s="835" t="s">
        <v>219</v>
      </c>
      <c r="P8" s="375"/>
      <c r="Q8" s="375"/>
      <c r="R8" s="837" t="s">
        <v>13</v>
      </c>
      <c r="S8" s="835" t="s">
        <v>219</v>
      </c>
      <c r="T8" s="374"/>
      <c r="U8" s="375"/>
      <c r="V8" s="837" t="s">
        <v>13</v>
      </c>
      <c r="W8" s="835" t="s">
        <v>219</v>
      </c>
      <c r="X8" s="374"/>
      <c r="Y8" s="375"/>
      <c r="Z8" s="837" t="s">
        <v>13</v>
      </c>
      <c r="AA8" s="835" t="s">
        <v>219</v>
      </c>
      <c r="AB8" s="374"/>
      <c r="AC8" s="375"/>
      <c r="AD8" s="837" t="s">
        <v>13</v>
      </c>
      <c r="AE8" s="847" t="s">
        <v>163</v>
      </c>
      <c r="AF8" s="882"/>
      <c r="AG8" s="883"/>
    </row>
    <row r="9" spans="1:33" ht="67.5" thickBot="1" x14ac:dyDescent="0.25">
      <c r="A9" s="875"/>
      <c r="B9" s="878"/>
      <c r="C9" s="887"/>
      <c r="D9" s="377" t="s">
        <v>220</v>
      </c>
      <c r="E9" s="377" t="s">
        <v>220</v>
      </c>
      <c r="F9" s="838"/>
      <c r="G9" s="836"/>
      <c r="H9" s="376" t="s">
        <v>220</v>
      </c>
      <c r="I9" s="377" t="s">
        <v>220</v>
      </c>
      <c r="J9" s="838"/>
      <c r="K9" s="836"/>
      <c r="L9" s="376" t="s">
        <v>220</v>
      </c>
      <c r="M9" s="377" t="s">
        <v>220</v>
      </c>
      <c r="N9" s="838"/>
      <c r="O9" s="836"/>
      <c r="P9" s="377" t="s">
        <v>220</v>
      </c>
      <c r="Q9" s="377" t="s">
        <v>220</v>
      </c>
      <c r="R9" s="838"/>
      <c r="S9" s="836"/>
      <c r="T9" s="376" t="s">
        <v>220</v>
      </c>
      <c r="U9" s="377" t="s">
        <v>220</v>
      </c>
      <c r="V9" s="838"/>
      <c r="W9" s="836"/>
      <c r="X9" s="376" t="s">
        <v>220</v>
      </c>
      <c r="Y9" s="377" t="s">
        <v>220</v>
      </c>
      <c r="Z9" s="838"/>
      <c r="AA9" s="836"/>
      <c r="AB9" s="376" t="s">
        <v>221</v>
      </c>
      <c r="AC9" s="377" t="s">
        <v>221</v>
      </c>
      <c r="AD9" s="838"/>
      <c r="AE9" s="848"/>
      <c r="AF9" s="882"/>
      <c r="AG9" s="883"/>
    </row>
    <row r="10" spans="1:33" s="8" customFormat="1" ht="17.25" thickBot="1" x14ac:dyDescent="0.3">
      <c r="A10" s="514"/>
      <c r="B10" s="515"/>
      <c r="C10" s="516" t="s">
        <v>209</v>
      </c>
      <c r="D10" s="39">
        <v>52</v>
      </c>
      <c r="E10" s="39">
        <v>102</v>
      </c>
      <c r="F10" s="39">
        <f>BÜIGSZAK!F81</f>
        <v>25</v>
      </c>
      <c r="G10" s="40" t="s">
        <v>22</v>
      </c>
      <c r="H10" s="623">
        <v>76</v>
      </c>
      <c r="I10" s="623">
        <v>26</v>
      </c>
      <c r="J10" s="623">
        <f>BÜIGSZAK!J81</f>
        <v>22</v>
      </c>
      <c r="K10" s="623" t="s">
        <v>22</v>
      </c>
      <c r="L10" s="623">
        <v>90</v>
      </c>
      <c r="M10" s="623">
        <f>BÜIGSZAK!M81</f>
        <v>24</v>
      </c>
      <c r="N10" s="623">
        <v>24</v>
      </c>
      <c r="O10" s="623" t="s">
        <v>22</v>
      </c>
      <c r="P10" s="623">
        <v>80</v>
      </c>
      <c r="Q10" s="623">
        <v>42</v>
      </c>
      <c r="R10" s="623">
        <f>BÜIGSZAK!R81</f>
        <v>24</v>
      </c>
      <c r="S10" s="623" t="s">
        <v>22</v>
      </c>
      <c r="T10" s="623">
        <v>82</v>
      </c>
      <c r="U10" s="623">
        <v>16</v>
      </c>
      <c r="V10" s="623">
        <f>BÜIGSZAK!V81</f>
        <v>24</v>
      </c>
      <c r="W10" s="623" t="s">
        <v>22</v>
      </c>
      <c r="X10" s="623">
        <v>52</v>
      </c>
      <c r="Y10" s="623">
        <v>44</v>
      </c>
      <c r="Z10" s="623">
        <f>BÜIGSZAK!Z81</f>
        <v>23</v>
      </c>
      <c r="AA10" s="623" t="s">
        <v>22</v>
      </c>
      <c r="AB10" s="623">
        <f>BÜIGSZAK!AB81</f>
        <v>382</v>
      </c>
      <c r="AC10" s="623">
        <f>BÜIGSZAK!AC81</f>
        <v>262</v>
      </c>
      <c r="AD10" s="623">
        <f>SUM(F10,J10,N10,R10,V10,Z10)</f>
        <v>142</v>
      </c>
      <c r="AE10" s="623">
        <f>SUM(AB10,AC10)</f>
        <v>644</v>
      </c>
      <c r="AF10" s="417"/>
      <c r="AG10" s="417"/>
    </row>
    <row r="11" spans="1:33" x14ac:dyDescent="0.2">
      <c r="A11" s="517" t="s">
        <v>3</v>
      </c>
      <c r="B11" s="518"/>
      <c r="C11" s="519" t="s">
        <v>210</v>
      </c>
      <c r="D11" s="463"/>
      <c r="E11" s="463"/>
      <c r="F11" s="464"/>
      <c r="G11" s="465"/>
      <c r="H11" s="463"/>
      <c r="I11" s="463"/>
      <c r="J11" s="464"/>
      <c r="K11" s="465"/>
      <c r="L11" s="463"/>
      <c r="M11" s="463"/>
      <c r="N11" s="464"/>
      <c r="O11" s="565"/>
      <c r="P11" s="463"/>
      <c r="Q11" s="463"/>
      <c r="R11" s="464"/>
      <c r="S11" s="467"/>
      <c r="T11" s="463"/>
      <c r="U11" s="463"/>
      <c r="V11" s="464"/>
      <c r="W11" s="465"/>
      <c r="X11" s="463"/>
      <c r="Y11" s="463"/>
      <c r="Z11" s="464"/>
      <c r="AA11" s="465"/>
      <c r="AB11" s="468"/>
      <c r="AC11" s="468"/>
      <c r="AD11" s="468"/>
      <c r="AE11" s="469"/>
      <c r="AF11" s="418"/>
      <c r="AG11" s="418"/>
    </row>
    <row r="12" spans="1:33" x14ac:dyDescent="0.2">
      <c r="A12" s="716" t="s">
        <v>362</v>
      </c>
      <c r="B12" s="51" t="s">
        <v>128</v>
      </c>
      <c r="C12" s="712" t="s">
        <v>257</v>
      </c>
      <c r="D12" s="320"/>
      <c r="E12" s="320"/>
      <c r="F12" s="327"/>
      <c r="G12" s="112"/>
      <c r="H12" s="70"/>
      <c r="I12" s="320"/>
      <c r="J12" s="327"/>
      <c r="K12" s="112"/>
      <c r="L12" s="70"/>
      <c r="M12" s="320"/>
      <c r="N12" s="327"/>
      <c r="O12" s="112"/>
      <c r="P12" s="70">
        <v>10</v>
      </c>
      <c r="Q12" s="320">
        <v>10</v>
      </c>
      <c r="R12" s="327">
        <v>3</v>
      </c>
      <c r="S12" s="112" t="s">
        <v>1</v>
      </c>
      <c r="T12" s="70"/>
      <c r="U12" s="320"/>
      <c r="V12" s="327"/>
      <c r="W12" s="112"/>
      <c r="X12" s="70"/>
      <c r="Y12" s="320"/>
      <c r="Z12" s="327"/>
      <c r="AA12" s="112"/>
      <c r="AB12" s="70">
        <f>SUM(D12,H12,L12,P12,T12,X12)</f>
        <v>10</v>
      </c>
      <c r="AC12" s="320">
        <f>SUM(E12,I12,M12,Q12,U12,Y12)</f>
        <v>10</v>
      </c>
      <c r="AD12" s="70">
        <f>SUM(F12,J12,N12,R12,V12,Z12)</f>
        <v>3</v>
      </c>
      <c r="AE12" s="324">
        <f>SUM(AB12,AC12)</f>
        <v>20</v>
      </c>
      <c r="AF12" s="411" t="s">
        <v>324</v>
      </c>
      <c r="AG12" s="411" t="s">
        <v>328</v>
      </c>
    </row>
    <row r="13" spans="1:33" x14ac:dyDescent="0.2">
      <c r="A13" s="607" t="s">
        <v>377</v>
      </c>
      <c r="B13" s="51" t="s">
        <v>128</v>
      </c>
      <c r="C13" s="708" t="s">
        <v>614</v>
      </c>
      <c r="D13" s="320" t="s">
        <v>190</v>
      </c>
      <c r="E13" s="320" t="s">
        <v>190</v>
      </c>
      <c r="F13" s="327"/>
      <c r="G13" s="112"/>
      <c r="H13" s="70" t="s">
        <v>190</v>
      </c>
      <c r="I13" s="320" t="s">
        <v>190</v>
      </c>
      <c r="J13" s="327"/>
      <c r="K13" s="112"/>
      <c r="L13" s="70"/>
      <c r="M13" s="320"/>
      <c r="N13" s="327"/>
      <c r="O13" s="112"/>
      <c r="P13" s="70" t="s">
        <v>190</v>
      </c>
      <c r="Q13" s="320" t="s">
        <v>190</v>
      </c>
      <c r="R13" s="327"/>
      <c r="S13" s="112"/>
      <c r="T13" s="70">
        <v>6</v>
      </c>
      <c r="U13" s="320">
        <v>6</v>
      </c>
      <c r="V13" s="327">
        <v>2</v>
      </c>
      <c r="W13" s="112" t="s">
        <v>1</v>
      </c>
      <c r="X13" s="70"/>
      <c r="Y13" s="320"/>
      <c r="Z13" s="327"/>
      <c r="AA13" s="112"/>
      <c r="AB13" s="70">
        <f t="shared" ref="AB13:AB34" si="0">SUM(D13,H13,L13,P13,T13,X13)</f>
        <v>6</v>
      </c>
      <c r="AC13" s="320">
        <f t="shared" ref="AC13:AC34" si="1">SUM(E13,I13,M13,Q13,U13,Y13)</f>
        <v>6</v>
      </c>
      <c r="AD13" s="70">
        <f t="shared" ref="AD13:AD33" si="2">SUM(F13,J13,N13,R13,V13,Z13)</f>
        <v>2</v>
      </c>
      <c r="AE13" s="324">
        <f t="shared" ref="AE13:AE33" si="3">SUM(AB13,AC13)</f>
        <v>12</v>
      </c>
      <c r="AF13" s="411" t="s">
        <v>338</v>
      </c>
      <c r="AG13" s="411" t="s">
        <v>339</v>
      </c>
    </row>
    <row r="14" spans="1:33" x14ac:dyDescent="0.2">
      <c r="A14" s="607" t="s">
        <v>147</v>
      </c>
      <c r="B14" s="51" t="s">
        <v>128</v>
      </c>
      <c r="C14" s="711" t="s">
        <v>148</v>
      </c>
      <c r="D14" s="320" t="s">
        <v>190</v>
      </c>
      <c r="E14" s="320" t="s">
        <v>190</v>
      </c>
      <c r="F14" s="327"/>
      <c r="G14" s="112"/>
      <c r="H14" s="70" t="s">
        <v>190</v>
      </c>
      <c r="I14" s="320" t="s">
        <v>190</v>
      </c>
      <c r="J14" s="327"/>
      <c r="K14" s="566"/>
      <c r="L14" s="70" t="s">
        <v>190</v>
      </c>
      <c r="M14" s="320" t="s">
        <v>190</v>
      </c>
      <c r="N14" s="327"/>
      <c r="O14" s="112"/>
      <c r="P14" s="70" t="s">
        <v>190</v>
      </c>
      <c r="Q14" s="320" t="s">
        <v>190</v>
      </c>
      <c r="R14" s="327"/>
      <c r="S14" s="112"/>
      <c r="T14" s="70"/>
      <c r="U14" s="320"/>
      <c r="V14" s="392"/>
      <c r="W14" s="69"/>
      <c r="X14" s="70" t="s">
        <v>190</v>
      </c>
      <c r="Y14" s="320">
        <v>4</v>
      </c>
      <c r="Z14" s="327">
        <v>1</v>
      </c>
      <c r="AA14" s="112" t="s">
        <v>166</v>
      </c>
      <c r="AB14" s="70">
        <f t="shared" si="0"/>
        <v>0</v>
      </c>
      <c r="AC14" s="320">
        <f t="shared" si="1"/>
        <v>4</v>
      </c>
      <c r="AD14" s="70">
        <f t="shared" si="2"/>
        <v>1</v>
      </c>
      <c r="AE14" s="324">
        <f t="shared" si="3"/>
        <v>4</v>
      </c>
      <c r="AF14" s="411" t="s">
        <v>324</v>
      </c>
      <c r="AG14" s="411" t="s">
        <v>325</v>
      </c>
    </row>
    <row r="15" spans="1:33" x14ac:dyDescent="0.2">
      <c r="A15" s="716" t="s">
        <v>459</v>
      </c>
      <c r="B15" s="51" t="s">
        <v>128</v>
      </c>
      <c r="C15" s="713" t="s">
        <v>460</v>
      </c>
      <c r="D15" s="434"/>
      <c r="E15" s="434"/>
      <c r="F15" s="435"/>
      <c r="G15" s="397"/>
      <c r="H15" s="438"/>
      <c r="I15" s="434">
        <v>8</v>
      </c>
      <c r="J15" s="436">
        <v>2</v>
      </c>
      <c r="K15" s="579" t="s">
        <v>166</v>
      </c>
      <c r="L15" s="438"/>
      <c r="M15" s="434"/>
      <c r="N15" s="435"/>
      <c r="O15" s="397"/>
      <c r="P15" s="438"/>
      <c r="Q15" s="434"/>
      <c r="R15" s="435"/>
      <c r="S15" s="397"/>
      <c r="T15" s="438"/>
      <c r="U15" s="434"/>
      <c r="V15" s="567"/>
      <c r="W15" s="568"/>
      <c r="X15" s="438"/>
      <c r="Y15" s="434"/>
      <c r="Z15" s="435"/>
      <c r="AA15" s="397"/>
      <c r="AB15" s="438">
        <v>0</v>
      </c>
      <c r="AC15" s="434">
        <v>8</v>
      </c>
      <c r="AD15" s="438">
        <v>2</v>
      </c>
      <c r="AE15" s="399">
        <v>8</v>
      </c>
      <c r="AF15" s="720" t="s">
        <v>323</v>
      </c>
      <c r="AG15" s="720" t="s">
        <v>297</v>
      </c>
    </row>
    <row r="16" spans="1:33" x14ac:dyDescent="0.2">
      <c r="A16" s="607" t="s">
        <v>258</v>
      </c>
      <c r="B16" s="51" t="s">
        <v>128</v>
      </c>
      <c r="C16" s="711" t="s">
        <v>259</v>
      </c>
      <c r="D16" s="320" t="s">
        <v>190</v>
      </c>
      <c r="E16" s="320" t="s">
        <v>190</v>
      </c>
      <c r="F16" s="327"/>
      <c r="G16" s="112"/>
      <c r="H16" s="70"/>
      <c r="I16" s="320" t="s">
        <v>190</v>
      </c>
      <c r="J16" s="327"/>
      <c r="K16" s="569"/>
      <c r="L16" s="320">
        <v>6</v>
      </c>
      <c r="M16" s="320" t="s">
        <v>190</v>
      </c>
      <c r="N16" s="327">
        <v>1</v>
      </c>
      <c r="O16" s="112" t="s">
        <v>432</v>
      </c>
      <c r="P16" s="70" t="s">
        <v>190</v>
      </c>
      <c r="Q16" s="320" t="s">
        <v>190</v>
      </c>
      <c r="R16" s="327"/>
      <c r="S16" s="112"/>
      <c r="T16" s="70" t="s">
        <v>190</v>
      </c>
      <c r="U16" s="320" t="s">
        <v>190</v>
      </c>
      <c r="V16" s="392"/>
      <c r="W16" s="69"/>
      <c r="X16" s="70" t="s">
        <v>190</v>
      </c>
      <c r="Y16" s="320"/>
      <c r="Z16" s="327"/>
      <c r="AA16" s="112"/>
      <c r="AB16" s="70">
        <f t="shared" si="0"/>
        <v>6</v>
      </c>
      <c r="AC16" s="320">
        <f t="shared" si="1"/>
        <v>0</v>
      </c>
      <c r="AD16" s="70">
        <f t="shared" si="2"/>
        <v>1</v>
      </c>
      <c r="AE16" s="324">
        <f t="shared" si="3"/>
        <v>6</v>
      </c>
      <c r="AF16" s="740" t="s">
        <v>338</v>
      </c>
      <c r="AG16" s="740" t="s">
        <v>452</v>
      </c>
    </row>
    <row r="17" spans="1:33" x14ac:dyDescent="0.2">
      <c r="A17" s="607" t="s">
        <v>260</v>
      </c>
      <c r="B17" s="51" t="s">
        <v>128</v>
      </c>
      <c r="C17" s="711" t="s">
        <v>261</v>
      </c>
      <c r="D17" s="320" t="s">
        <v>190</v>
      </c>
      <c r="E17" s="320" t="s">
        <v>190</v>
      </c>
      <c r="F17" s="327"/>
      <c r="G17" s="112"/>
      <c r="H17" s="70" t="s">
        <v>190</v>
      </c>
      <c r="I17" s="320" t="s">
        <v>190</v>
      </c>
      <c r="J17" s="327"/>
      <c r="K17" s="391"/>
      <c r="L17" s="320" t="s">
        <v>190</v>
      </c>
      <c r="M17" s="320" t="s">
        <v>190</v>
      </c>
      <c r="N17" s="327"/>
      <c r="O17" s="112"/>
      <c r="P17" s="70">
        <v>6</v>
      </c>
      <c r="Q17" s="320"/>
      <c r="R17" s="327">
        <v>1</v>
      </c>
      <c r="S17" s="112" t="s">
        <v>178</v>
      </c>
      <c r="T17" s="70" t="s">
        <v>190</v>
      </c>
      <c r="U17" s="320" t="s">
        <v>190</v>
      </c>
      <c r="V17" s="327"/>
      <c r="W17" s="112"/>
      <c r="X17" s="70" t="s">
        <v>190</v>
      </c>
      <c r="Y17" s="320" t="s">
        <v>190</v>
      </c>
      <c r="Z17" s="327"/>
      <c r="AA17" s="112"/>
      <c r="AB17" s="70">
        <f t="shared" si="0"/>
        <v>6</v>
      </c>
      <c r="AC17" s="320">
        <f t="shared" si="1"/>
        <v>0</v>
      </c>
      <c r="AD17" s="70">
        <f t="shared" si="2"/>
        <v>1</v>
      </c>
      <c r="AE17" s="324">
        <f t="shared" si="3"/>
        <v>6</v>
      </c>
      <c r="AF17" s="740" t="s">
        <v>338</v>
      </c>
      <c r="AG17" s="740" t="s">
        <v>453</v>
      </c>
    </row>
    <row r="18" spans="1:33" x14ac:dyDescent="0.2">
      <c r="A18" s="607" t="s">
        <v>262</v>
      </c>
      <c r="B18" s="51" t="s">
        <v>128</v>
      </c>
      <c r="C18" s="711" t="s">
        <v>263</v>
      </c>
      <c r="D18" s="320" t="s">
        <v>190</v>
      </c>
      <c r="E18" s="320" t="s">
        <v>190</v>
      </c>
      <c r="F18" s="327"/>
      <c r="G18" s="112"/>
      <c r="H18" s="70" t="s">
        <v>190</v>
      </c>
      <c r="I18" s="320" t="s">
        <v>190</v>
      </c>
      <c r="J18" s="327"/>
      <c r="K18" s="391"/>
      <c r="L18" s="320" t="s">
        <v>190</v>
      </c>
      <c r="M18" s="320" t="s">
        <v>190</v>
      </c>
      <c r="N18" s="327"/>
      <c r="O18" s="112"/>
      <c r="P18" s="70" t="s">
        <v>190</v>
      </c>
      <c r="Q18" s="320" t="s">
        <v>190</v>
      </c>
      <c r="R18" s="327"/>
      <c r="S18" s="112"/>
      <c r="T18" s="70"/>
      <c r="U18" s="320">
        <v>6</v>
      </c>
      <c r="V18" s="327">
        <v>1</v>
      </c>
      <c r="W18" s="112" t="s">
        <v>166</v>
      </c>
      <c r="X18" s="70" t="s">
        <v>190</v>
      </c>
      <c r="Y18" s="320" t="s">
        <v>190</v>
      </c>
      <c r="Z18" s="327"/>
      <c r="AA18" s="112"/>
      <c r="AB18" s="70">
        <f t="shared" si="0"/>
        <v>0</v>
      </c>
      <c r="AC18" s="320">
        <f t="shared" si="1"/>
        <v>6</v>
      </c>
      <c r="AD18" s="70">
        <f t="shared" si="2"/>
        <v>1</v>
      </c>
      <c r="AE18" s="324">
        <f t="shared" si="3"/>
        <v>6</v>
      </c>
      <c r="AF18" s="740" t="s">
        <v>338</v>
      </c>
      <c r="AG18" s="740" t="s">
        <v>453</v>
      </c>
    </row>
    <row r="19" spans="1:33" x14ac:dyDescent="0.2">
      <c r="A19" s="607" t="s">
        <v>264</v>
      </c>
      <c r="B19" s="51" t="s">
        <v>128</v>
      </c>
      <c r="C19" s="711" t="s">
        <v>265</v>
      </c>
      <c r="D19" s="320" t="s">
        <v>190</v>
      </c>
      <c r="E19" s="320" t="s">
        <v>190</v>
      </c>
      <c r="F19" s="327"/>
      <c r="G19" s="112"/>
      <c r="H19" s="70" t="s">
        <v>190</v>
      </c>
      <c r="I19" s="320" t="s">
        <v>190</v>
      </c>
      <c r="J19" s="327"/>
      <c r="K19" s="391"/>
      <c r="L19" s="320" t="s">
        <v>190</v>
      </c>
      <c r="M19" s="320" t="s">
        <v>190</v>
      </c>
      <c r="N19" s="327"/>
      <c r="O19" s="112"/>
      <c r="P19" s="70" t="s">
        <v>190</v>
      </c>
      <c r="Q19" s="320" t="s">
        <v>190</v>
      </c>
      <c r="R19" s="327"/>
      <c r="S19" s="112"/>
      <c r="T19" s="70" t="s">
        <v>190</v>
      </c>
      <c r="U19" s="320" t="s">
        <v>190</v>
      </c>
      <c r="V19" s="327"/>
      <c r="W19" s="112"/>
      <c r="X19" s="70">
        <v>6</v>
      </c>
      <c r="Y19" s="320">
        <v>6</v>
      </c>
      <c r="Z19" s="327">
        <v>1</v>
      </c>
      <c r="AA19" s="112" t="s">
        <v>178</v>
      </c>
      <c r="AB19" s="70">
        <f t="shared" si="0"/>
        <v>6</v>
      </c>
      <c r="AC19" s="320">
        <f t="shared" si="1"/>
        <v>6</v>
      </c>
      <c r="AD19" s="70">
        <f t="shared" si="2"/>
        <v>1</v>
      </c>
      <c r="AE19" s="324">
        <f t="shared" si="3"/>
        <v>12</v>
      </c>
      <c r="AF19" s="740" t="s">
        <v>338</v>
      </c>
      <c r="AG19" s="740" t="s">
        <v>453</v>
      </c>
    </row>
    <row r="20" spans="1:33" x14ac:dyDescent="0.2">
      <c r="A20" s="607" t="s">
        <v>266</v>
      </c>
      <c r="B20" s="51" t="s">
        <v>128</v>
      </c>
      <c r="C20" s="713" t="s">
        <v>267</v>
      </c>
      <c r="D20" s="320"/>
      <c r="E20" s="320" t="s">
        <v>190</v>
      </c>
      <c r="F20" s="327"/>
      <c r="G20" s="112"/>
      <c r="H20" s="70" t="s">
        <v>190</v>
      </c>
      <c r="I20" s="320" t="s">
        <v>190</v>
      </c>
      <c r="J20" s="327"/>
      <c r="K20" s="391"/>
      <c r="L20" s="320">
        <v>8</v>
      </c>
      <c r="M20" s="320" t="s">
        <v>190</v>
      </c>
      <c r="N20" s="327">
        <v>2</v>
      </c>
      <c r="O20" s="112" t="s">
        <v>432</v>
      </c>
      <c r="P20" s="70" t="s">
        <v>190</v>
      </c>
      <c r="Q20" s="320" t="s">
        <v>190</v>
      </c>
      <c r="R20" s="327"/>
      <c r="S20" s="112"/>
      <c r="T20" s="70"/>
      <c r="U20" s="320"/>
      <c r="V20" s="327"/>
      <c r="W20" s="112"/>
      <c r="X20" s="70" t="s">
        <v>190</v>
      </c>
      <c r="Y20" s="320" t="s">
        <v>190</v>
      </c>
      <c r="Z20" s="327"/>
      <c r="AA20" s="112"/>
      <c r="AB20" s="70">
        <f t="shared" si="0"/>
        <v>8</v>
      </c>
      <c r="AC20" s="320">
        <f t="shared" si="1"/>
        <v>0</v>
      </c>
      <c r="AD20" s="70">
        <f t="shared" si="2"/>
        <v>2</v>
      </c>
      <c r="AE20" s="324">
        <f t="shared" si="3"/>
        <v>8</v>
      </c>
      <c r="AF20" s="740" t="s">
        <v>338</v>
      </c>
      <c r="AG20" s="740" t="s">
        <v>340</v>
      </c>
    </row>
    <row r="21" spans="1:33" x14ac:dyDescent="0.2">
      <c r="A21" s="607" t="s">
        <v>268</v>
      </c>
      <c r="B21" s="51" t="s">
        <v>128</v>
      </c>
      <c r="C21" s="713" t="s">
        <v>269</v>
      </c>
      <c r="D21" s="320" t="s">
        <v>190</v>
      </c>
      <c r="E21" s="320" t="s">
        <v>190</v>
      </c>
      <c r="F21" s="327"/>
      <c r="G21" s="112"/>
      <c r="H21" s="70" t="s">
        <v>190</v>
      </c>
      <c r="I21" s="320" t="s">
        <v>190</v>
      </c>
      <c r="J21" s="327"/>
      <c r="K21" s="391"/>
      <c r="L21" s="320" t="s">
        <v>190</v>
      </c>
      <c r="M21" s="320" t="s">
        <v>190</v>
      </c>
      <c r="N21" s="327"/>
      <c r="O21" s="112"/>
      <c r="P21" s="70">
        <v>6</v>
      </c>
      <c r="Q21" s="320" t="s">
        <v>190</v>
      </c>
      <c r="R21" s="327">
        <v>1</v>
      </c>
      <c r="S21" s="112" t="s">
        <v>432</v>
      </c>
      <c r="T21" s="70" t="s">
        <v>190</v>
      </c>
      <c r="U21" s="320" t="s">
        <v>190</v>
      </c>
      <c r="V21" s="327"/>
      <c r="W21" s="112"/>
      <c r="X21" s="70"/>
      <c r="Y21" s="320"/>
      <c r="Z21" s="327"/>
      <c r="AA21" s="112"/>
      <c r="AB21" s="70">
        <f t="shared" si="0"/>
        <v>6</v>
      </c>
      <c r="AC21" s="320">
        <f t="shared" si="1"/>
        <v>0</v>
      </c>
      <c r="AD21" s="70">
        <f t="shared" si="2"/>
        <v>1</v>
      </c>
      <c r="AE21" s="324">
        <f t="shared" si="3"/>
        <v>6</v>
      </c>
      <c r="AF21" s="740" t="s">
        <v>338</v>
      </c>
      <c r="AG21" s="740" t="s">
        <v>340</v>
      </c>
    </row>
    <row r="22" spans="1:33" x14ac:dyDescent="0.2">
      <c r="A22" s="607" t="s">
        <v>270</v>
      </c>
      <c r="B22" s="51" t="s">
        <v>128</v>
      </c>
      <c r="C22" s="713" t="s">
        <v>271</v>
      </c>
      <c r="D22" s="320" t="s">
        <v>190</v>
      </c>
      <c r="E22" s="320" t="s">
        <v>190</v>
      </c>
      <c r="F22" s="327"/>
      <c r="G22" s="112"/>
      <c r="H22" s="70" t="s">
        <v>190</v>
      </c>
      <c r="I22" s="320" t="s">
        <v>190</v>
      </c>
      <c r="J22" s="327"/>
      <c r="K22" s="391"/>
      <c r="L22" s="320" t="s">
        <v>190</v>
      </c>
      <c r="M22" s="320" t="s">
        <v>190</v>
      </c>
      <c r="N22" s="327"/>
      <c r="O22" s="112"/>
      <c r="P22" s="70" t="s">
        <v>190</v>
      </c>
      <c r="Q22" s="320" t="s">
        <v>190</v>
      </c>
      <c r="R22" s="327"/>
      <c r="S22" s="112"/>
      <c r="T22" s="70">
        <v>8</v>
      </c>
      <c r="U22" s="320"/>
      <c r="V22" s="327">
        <v>2</v>
      </c>
      <c r="W22" s="112" t="s">
        <v>431</v>
      </c>
      <c r="X22" s="70" t="s">
        <v>190</v>
      </c>
      <c r="Y22" s="320"/>
      <c r="Z22" s="327"/>
      <c r="AA22" s="112"/>
      <c r="AB22" s="70">
        <f t="shared" si="0"/>
        <v>8</v>
      </c>
      <c r="AC22" s="320">
        <f t="shared" si="1"/>
        <v>0</v>
      </c>
      <c r="AD22" s="70">
        <f t="shared" si="2"/>
        <v>2</v>
      </c>
      <c r="AE22" s="324">
        <f t="shared" si="3"/>
        <v>8</v>
      </c>
      <c r="AF22" s="740" t="s">
        <v>338</v>
      </c>
      <c r="AG22" s="740" t="s">
        <v>340</v>
      </c>
    </row>
    <row r="23" spans="1:33" x14ac:dyDescent="0.2">
      <c r="A23" s="607" t="s">
        <v>272</v>
      </c>
      <c r="B23" s="51" t="s">
        <v>128</v>
      </c>
      <c r="C23" s="713" t="s">
        <v>273</v>
      </c>
      <c r="D23" s="320" t="s">
        <v>190</v>
      </c>
      <c r="E23" s="320" t="s">
        <v>190</v>
      </c>
      <c r="F23" s="327"/>
      <c r="G23" s="112"/>
      <c r="H23" s="70" t="s">
        <v>190</v>
      </c>
      <c r="I23" s="320" t="s">
        <v>190</v>
      </c>
      <c r="J23" s="327"/>
      <c r="K23" s="391"/>
      <c r="L23" s="320" t="s">
        <v>190</v>
      </c>
      <c r="M23" s="320" t="s">
        <v>190</v>
      </c>
      <c r="N23" s="327"/>
      <c r="O23" s="112"/>
      <c r="P23" s="70" t="s">
        <v>190</v>
      </c>
      <c r="Q23" s="320" t="s">
        <v>190</v>
      </c>
      <c r="R23" s="327"/>
      <c r="S23" s="112"/>
      <c r="T23" s="70" t="s">
        <v>190</v>
      </c>
      <c r="U23" s="320" t="s">
        <v>190</v>
      </c>
      <c r="V23" s="327"/>
      <c r="W23" s="391"/>
      <c r="X23" s="320">
        <v>6</v>
      </c>
      <c r="Y23" s="320">
        <v>6</v>
      </c>
      <c r="Z23" s="327">
        <v>2</v>
      </c>
      <c r="AA23" s="112" t="s">
        <v>178</v>
      </c>
      <c r="AB23" s="70">
        <f t="shared" si="0"/>
        <v>6</v>
      </c>
      <c r="AC23" s="320">
        <f t="shared" si="1"/>
        <v>6</v>
      </c>
      <c r="AD23" s="70">
        <f t="shared" si="2"/>
        <v>2</v>
      </c>
      <c r="AE23" s="324">
        <f t="shared" si="3"/>
        <v>12</v>
      </c>
      <c r="AF23" s="740" t="s">
        <v>338</v>
      </c>
      <c r="AG23" s="740" t="s">
        <v>341</v>
      </c>
    </row>
    <row r="24" spans="1:33" x14ac:dyDescent="0.2">
      <c r="A24" s="716" t="s">
        <v>274</v>
      </c>
      <c r="B24" s="51" t="s">
        <v>128</v>
      </c>
      <c r="C24" s="713" t="s">
        <v>275</v>
      </c>
      <c r="D24" s="320" t="s">
        <v>190</v>
      </c>
      <c r="E24" s="320" t="s">
        <v>190</v>
      </c>
      <c r="F24" s="327"/>
      <c r="G24" s="112"/>
      <c r="H24" s="70">
        <v>4</v>
      </c>
      <c r="I24" s="320">
        <v>4</v>
      </c>
      <c r="J24" s="327">
        <v>3</v>
      </c>
      <c r="K24" s="391" t="s">
        <v>1</v>
      </c>
      <c r="L24" s="320" t="s">
        <v>190</v>
      </c>
      <c r="M24" s="320" t="s">
        <v>190</v>
      </c>
      <c r="N24" s="327"/>
      <c r="O24" s="112"/>
      <c r="P24" s="70" t="s">
        <v>190</v>
      </c>
      <c r="Q24" s="320" t="s">
        <v>190</v>
      </c>
      <c r="R24" s="327"/>
      <c r="S24" s="112"/>
      <c r="T24" s="70" t="s">
        <v>190</v>
      </c>
      <c r="U24" s="320" t="s">
        <v>190</v>
      </c>
      <c r="V24" s="327"/>
      <c r="W24" s="391"/>
      <c r="X24" s="320" t="s">
        <v>190</v>
      </c>
      <c r="Y24" s="320" t="s">
        <v>190</v>
      </c>
      <c r="Z24" s="327"/>
      <c r="AA24" s="112"/>
      <c r="AB24" s="70">
        <f t="shared" si="0"/>
        <v>4</v>
      </c>
      <c r="AC24" s="320">
        <f t="shared" si="1"/>
        <v>4</v>
      </c>
      <c r="AD24" s="70">
        <f t="shared" si="2"/>
        <v>3</v>
      </c>
      <c r="AE24" s="324">
        <f t="shared" si="3"/>
        <v>8</v>
      </c>
      <c r="AF24" s="740" t="s">
        <v>338</v>
      </c>
      <c r="AG24" s="740" t="s">
        <v>461</v>
      </c>
    </row>
    <row r="25" spans="1:33" x14ac:dyDescent="0.2">
      <c r="A25" s="716" t="s">
        <v>276</v>
      </c>
      <c r="B25" s="51" t="s">
        <v>128</v>
      </c>
      <c r="C25" s="713" t="s">
        <v>277</v>
      </c>
      <c r="D25" s="320" t="s">
        <v>190</v>
      </c>
      <c r="E25" s="320" t="s">
        <v>190</v>
      </c>
      <c r="F25" s="327"/>
      <c r="G25" s="112"/>
      <c r="H25" s="70" t="s">
        <v>190</v>
      </c>
      <c r="I25" s="320" t="s">
        <v>190</v>
      </c>
      <c r="J25" s="327"/>
      <c r="K25" s="391"/>
      <c r="L25" s="320">
        <v>8</v>
      </c>
      <c r="M25" s="320">
        <v>4</v>
      </c>
      <c r="N25" s="327">
        <v>2</v>
      </c>
      <c r="O25" s="112" t="s">
        <v>180</v>
      </c>
      <c r="P25" s="70" t="s">
        <v>190</v>
      </c>
      <c r="Q25" s="320" t="s">
        <v>190</v>
      </c>
      <c r="R25" s="327"/>
      <c r="S25" s="112"/>
      <c r="T25" s="70"/>
      <c r="U25" s="320"/>
      <c r="V25" s="327"/>
      <c r="W25" s="391"/>
      <c r="X25" s="320" t="s">
        <v>190</v>
      </c>
      <c r="Y25" s="320" t="s">
        <v>190</v>
      </c>
      <c r="Z25" s="327"/>
      <c r="AA25" s="112"/>
      <c r="AB25" s="70">
        <f t="shared" si="0"/>
        <v>8</v>
      </c>
      <c r="AC25" s="320">
        <f t="shared" si="1"/>
        <v>4</v>
      </c>
      <c r="AD25" s="70">
        <f t="shared" si="2"/>
        <v>2</v>
      </c>
      <c r="AE25" s="324">
        <f t="shared" si="3"/>
        <v>12</v>
      </c>
      <c r="AF25" s="740" t="s">
        <v>338</v>
      </c>
      <c r="AG25" s="740" t="s">
        <v>461</v>
      </c>
    </row>
    <row r="26" spans="1:33" x14ac:dyDescent="0.2">
      <c r="A26" s="716" t="s">
        <v>414</v>
      </c>
      <c r="B26" s="51" t="s">
        <v>128</v>
      </c>
      <c r="C26" s="745" t="s">
        <v>278</v>
      </c>
      <c r="D26" s="320" t="s">
        <v>190</v>
      </c>
      <c r="E26" s="320" t="s">
        <v>190</v>
      </c>
      <c r="F26" s="327"/>
      <c r="G26" s="112"/>
      <c r="H26" s="70" t="s">
        <v>190</v>
      </c>
      <c r="I26" s="320" t="s">
        <v>190</v>
      </c>
      <c r="J26" s="327"/>
      <c r="K26" s="391"/>
      <c r="L26" s="320" t="s">
        <v>190</v>
      </c>
      <c r="M26" s="320" t="s">
        <v>190</v>
      </c>
      <c r="N26" s="327"/>
      <c r="O26" s="112"/>
      <c r="P26" s="70">
        <v>6</v>
      </c>
      <c r="Q26" s="320">
        <v>6</v>
      </c>
      <c r="R26" s="392">
        <v>1</v>
      </c>
      <c r="S26" s="69" t="s">
        <v>1</v>
      </c>
      <c r="T26" s="70"/>
      <c r="U26" s="320"/>
      <c r="V26" s="392"/>
      <c r="W26" s="470"/>
      <c r="X26" s="320" t="s">
        <v>190</v>
      </c>
      <c r="Y26" s="320" t="s">
        <v>190</v>
      </c>
      <c r="Z26" s="327"/>
      <c r="AA26" s="112"/>
      <c r="AB26" s="70">
        <f t="shared" si="0"/>
        <v>6</v>
      </c>
      <c r="AC26" s="320">
        <f t="shared" si="1"/>
        <v>6</v>
      </c>
      <c r="AD26" s="70">
        <f t="shared" si="2"/>
        <v>1</v>
      </c>
      <c r="AE26" s="324">
        <f t="shared" si="3"/>
        <v>12</v>
      </c>
      <c r="AF26" s="740" t="s">
        <v>338</v>
      </c>
      <c r="AG26" s="740" t="s">
        <v>340</v>
      </c>
    </row>
    <row r="27" spans="1:33" x14ac:dyDescent="0.2">
      <c r="A27" s="716" t="s">
        <v>415</v>
      </c>
      <c r="B27" s="51" t="s">
        <v>128</v>
      </c>
      <c r="C27" s="745" t="s">
        <v>279</v>
      </c>
      <c r="D27" s="320">
        <v>6</v>
      </c>
      <c r="E27" s="320"/>
      <c r="F27" s="327">
        <v>2</v>
      </c>
      <c r="G27" s="112" t="s">
        <v>154</v>
      </c>
      <c r="H27" s="70"/>
      <c r="I27" s="320"/>
      <c r="J27" s="327"/>
      <c r="K27" s="391"/>
      <c r="L27" s="320"/>
      <c r="M27" s="320"/>
      <c r="N27" s="327"/>
      <c r="O27" s="112"/>
      <c r="P27" s="70"/>
      <c r="Q27" s="320"/>
      <c r="R27" s="327"/>
      <c r="S27" s="112"/>
      <c r="T27" s="70"/>
      <c r="U27" s="320"/>
      <c r="V27" s="392"/>
      <c r="W27" s="470"/>
      <c r="X27" s="320"/>
      <c r="Y27" s="320"/>
      <c r="Z27" s="327"/>
      <c r="AA27" s="112"/>
      <c r="AB27" s="70">
        <f t="shared" si="0"/>
        <v>6</v>
      </c>
      <c r="AC27" s="320">
        <f t="shared" si="1"/>
        <v>0</v>
      </c>
      <c r="AD27" s="70">
        <f t="shared" si="2"/>
        <v>2</v>
      </c>
      <c r="AE27" s="324">
        <f t="shared" si="3"/>
        <v>6</v>
      </c>
      <c r="AF27" s="740" t="s">
        <v>338</v>
      </c>
      <c r="AG27" s="740" t="s">
        <v>342</v>
      </c>
    </row>
    <row r="28" spans="1:33" x14ac:dyDescent="0.2">
      <c r="A28" s="716" t="s">
        <v>416</v>
      </c>
      <c r="B28" s="51" t="s">
        <v>128</v>
      </c>
      <c r="C28" s="745" t="s">
        <v>280</v>
      </c>
      <c r="D28" s="320"/>
      <c r="E28" s="320"/>
      <c r="F28" s="327"/>
      <c r="G28" s="112"/>
      <c r="H28" s="70">
        <v>6</v>
      </c>
      <c r="I28" s="320">
        <v>6</v>
      </c>
      <c r="J28" s="327">
        <v>3</v>
      </c>
      <c r="K28" s="391" t="s">
        <v>1</v>
      </c>
      <c r="L28" s="320"/>
      <c r="M28" s="320"/>
      <c r="N28" s="327"/>
      <c r="O28" s="112"/>
      <c r="P28" s="70"/>
      <c r="Q28" s="320"/>
      <c r="R28" s="327"/>
      <c r="S28" s="112"/>
      <c r="T28" s="70"/>
      <c r="U28" s="320"/>
      <c r="V28" s="392"/>
      <c r="W28" s="470"/>
      <c r="X28" s="320"/>
      <c r="Y28" s="320"/>
      <c r="Z28" s="327"/>
      <c r="AA28" s="112"/>
      <c r="AB28" s="70">
        <f t="shared" si="0"/>
        <v>6</v>
      </c>
      <c r="AC28" s="320">
        <f t="shared" si="1"/>
        <v>6</v>
      </c>
      <c r="AD28" s="70">
        <f t="shared" si="2"/>
        <v>3</v>
      </c>
      <c r="AE28" s="324">
        <f t="shared" si="3"/>
        <v>12</v>
      </c>
      <c r="AF28" s="740" t="s">
        <v>338</v>
      </c>
      <c r="AG28" s="740" t="s">
        <v>342</v>
      </c>
    </row>
    <row r="29" spans="1:33" x14ac:dyDescent="0.2">
      <c r="A29" s="716" t="s">
        <v>281</v>
      </c>
      <c r="B29" s="51" t="s">
        <v>128</v>
      </c>
      <c r="C29" s="745" t="s">
        <v>282</v>
      </c>
      <c r="D29" s="320">
        <v>8</v>
      </c>
      <c r="E29" s="320"/>
      <c r="F29" s="327">
        <v>1</v>
      </c>
      <c r="G29" s="112" t="s">
        <v>165</v>
      </c>
      <c r="H29" s="70"/>
      <c r="I29" s="320"/>
      <c r="J29" s="327"/>
      <c r="K29" s="391"/>
      <c r="L29" s="320"/>
      <c r="M29" s="320"/>
      <c r="N29" s="327"/>
      <c r="O29" s="112"/>
      <c r="P29" s="70"/>
      <c r="Q29" s="320"/>
      <c r="R29" s="327"/>
      <c r="S29" s="112"/>
      <c r="T29" s="70"/>
      <c r="U29" s="320"/>
      <c r="V29" s="392"/>
      <c r="W29" s="470"/>
      <c r="X29" s="320"/>
      <c r="Y29" s="320"/>
      <c r="Z29" s="327"/>
      <c r="AA29" s="112"/>
      <c r="AB29" s="70">
        <f t="shared" si="0"/>
        <v>8</v>
      </c>
      <c r="AC29" s="320">
        <f t="shared" si="1"/>
        <v>0</v>
      </c>
      <c r="AD29" s="70">
        <f t="shared" si="2"/>
        <v>1</v>
      </c>
      <c r="AE29" s="324">
        <f t="shared" si="3"/>
        <v>8</v>
      </c>
      <c r="AF29" s="740" t="s">
        <v>338</v>
      </c>
      <c r="AG29" s="740" t="s">
        <v>340</v>
      </c>
    </row>
    <row r="30" spans="1:33" x14ac:dyDescent="0.2">
      <c r="A30" s="716" t="s">
        <v>283</v>
      </c>
      <c r="B30" s="51" t="s">
        <v>128</v>
      </c>
      <c r="C30" s="745" t="s">
        <v>284</v>
      </c>
      <c r="D30" s="320"/>
      <c r="E30" s="320"/>
      <c r="F30" s="327"/>
      <c r="G30" s="112"/>
      <c r="H30" s="70"/>
      <c r="I30" s="320"/>
      <c r="J30" s="327"/>
      <c r="K30" s="391"/>
      <c r="L30" s="320"/>
      <c r="M30" s="320"/>
      <c r="N30" s="327"/>
      <c r="O30" s="112"/>
      <c r="P30" s="70">
        <v>8</v>
      </c>
      <c r="Q30" s="320"/>
      <c r="R30" s="327">
        <v>1</v>
      </c>
      <c r="S30" s="112" t="s">
        <v>165</v>
      </c>
      <c r="T30" s="70"/>
      <c r="U30" s="320"/>
      <c r="V30" s="392"/>
      <c r="W30" s="470"/>
      <c r="X30" s="320"/>
      <c r="Y30" s="320"/>
      <c r="Z30" s="327"/>
      <c r="AA30" s="112"/>
      <c r="AB30" s="70">
        <f t="shared" si="0"/>
        <v>8</v>
      </c>
      <c r="AC30" s="320">
        <f t="shared" si="1"/>
        <v>0</v>
      </c>
      <c r="AD30" s="70">
        <f t="shared" si="2"/>
        <v>1</v>
      </c>
      <c r="AE30" s="324">
        <f t="shared" si="3"/>
        <v>8</v>
      </c>
      <c r="AF30" s="740" t="s">
        <v>338</v>
      </c>
      <c r="AG30" s="740" t="s">
        <v>340</v>
      </c>
    </row>
    <row r="31" spans="1:33" x14ac:dyDescent="0.2">
      <c r="A31" s="716" t="s">
        <v>285</v>
      </c>
      <c r="B31" s="51" t="s">
        <v>128</v>
      </c>
      <c r="C31" s="745" t="s">
        <v>286</v>
      </c>
      <c r="D31" s="320"/>
      <c r="E31" s="320"/>
      <c r="F31" s="327"/>
      <c r="G31" s="112"/>
      <c r="H31" s="70"/>
      <c r="I31" s="320"/>
      <c r="J31" s="327"/>
      <c r="K31" s="391"/>
      <c r="L31" s="320"/>
      <c r="M31" s="320">
        <v>4</v>
      </c>
      <c r="N31" s="327">
        <v>1</v>
      </c>
      <c r="O31" s="112" t="s">
        <v>166</v>
      </c>
      <c r="P31" s="70"/>
      <c r="Q31" s="320"/>
      <c r="R31" s="327"/>
      <c r="S31" s="112"/>
      <c r="T31" s="70"/>
      <c r="U31" s="320"/>
      <c r="V31" s="392"/>
      <c r="W31" s="470"/>
      <c r="X31" s="320"/>
      <c r="Y31" s="320"/>
      <c r="Z31" s="327"/>
      <c r="AA31" s="112"/>
      <c r="AB31" s="70">
        <f t="shared" si="0"/>
        <v>0</v>
      </c>
      <c r="AC31" s="320">
        <f t="shared" si="1"/>
        <v>4</v>
      </c>
      <c r="AD31" s="70">
        <f t="shared" si="2"/>
        <v>1</v>
      </c>
      <c r="AE31" s="324">
        <f t="shared" si="3"/>
        <v>4</v>
      </c>
      <c r="AF31" s="740" t="s">
        <v>338</v>
      </c>
      <c r="AG31" s="740" t="s">
        <v>462</v>
      </c>
    </row>
    <row r="32" spans="1:33" x14ac:dyDescent="0.2">
      <c r="A32" s="716" t="s">
        <v>287</v>
      </c>
      <c r="B32" s="51" t="s">
        <v>128</v>
      </c>
      <c r="C32" s="745" t="s">
        <v>620</v>
      </c>
      <c r="D32" s="320"/>
      <c r="E32" s="320"/>
      <c r="F32" s="327"/>
      <c r="G32" s="112"/>
      <c r="H32" s="70"/>
      <c r="I32" s="320"/>
      <c r="J32" s="327"/>
      <c r="K32" s="391"/>
      <c r="L32" s="320"/>
      <c r="M32" s="320"/>
      <c r="N32" s="327"/>
      <c r="O32" s="112"/>
      <c r="P32" s="70"/>
      <c r="Q32" s="320"/>
      <c r="R32" s="327"/>
      <c r="S32" s="112"/>
      <c r="T32" s="70"/>
      <c r="U32" s="320"/>
      <c r="V32" s="392"/>
      <c r="W32" s="470"/>
      <c r="X32" s="320">
        <v>5</v>
      </c>
      <c r="Y32" s="320">
        <v>5</v>
      </c>
      <c r="Z32" s="327">
        <v>1</v>
      </c>
      <c r="AA32" s="112" t="s">
        <v>166</v>
      </c>
      <c r="AB32" s="70">
        <f t="shared" si="0"/>
        <v>5</v>
      </c>
      <c r="AC32" s="320">
        <f t="shared" si="1"/>
        <v>5</v>
      </c>
      <c r="AD32" s="70">
        <f t="shared" si="2"/>
        <v>1</v>
      </c>
      <c r="AE32" s="324">
        <f t="shared" si="3"/>
        <v>10</v>
      </c>
      <c r="AF32" s="740" t="s">
        <v>338</v>
      </c>
      <c r="AG32" s="740" t="s">
        <v>326</v>
      </c>
    </row>
    <row r="33" spans="1:33" x14ac:dyDescent="0.2">
      <c r="A33" s="748" t="s">
        <v>288</v>
      </c>
      <c r="B33" s="570" t="s">
        <v>128</v>
      </c>
      <c r="C33" s="746" t="s">
        <v>289</v>
      </c>
      <c r="D33" s="571"/>
      <c r="E33" s="571"/>
      <c r="F33" s="572"/>
      <c r="G33" s="566"/>
      <c r="H33" s="573"/>
      <c r="I33" s="571"/>
      <c r="J33" s="572"/>
      <c r="K33" s="574"/>
      <c r="L33" s="571"/>
      <c r="M33" s="571"/>
      <c r="N33" s="572"/>
      <c r="O33" s="566"/>
      <c r="P33" s="573"/>
      <c r="Q33" s="571"/>
      <c r="R33" s="572"/>
      <c r="S33" s="566"/>
      <c r="T33" s="573"/>
      <c r="U33" s="571"/>
      <c r="V33" s="575"/>
      <c r="W33" s="576"/>
      <c r="X33" s="571">
        <v>6</v>
      </c>
      <c r="Y33" s="571">
        <v>10</v>
      </c>
      <c r="Z33" s="572">
        <v>1</v>
      </c>
      <c r="AA33" s="566" t="s">
        <v>165</v>
      </c>
      <c r="AB33" s="573">
        <f t="shared" si="0"/>
        <v>6</v>
      </c>
      <c r="AC33" s="571">
        <f t="shared" si="1"/>
        <v>10</v>
      </c>
      <c r="AD33" s="573">
        <f t="shared" si="2"/>
        <v>1</v>
      </c>
      <c r="AE33" s="577">
        <f t="shared" si="3"/>
        <v>16</v>
      </c>
      <c r="AF33" s="740" t="s">
        <v>338</v>
      </c>
      <c r="AG33" s="740" t="s">
        <v>454</v>
      </c>
    </row>
    <row r="34" spans="1:33" x14ac:dyDescent="0.2">
      <c r="A34" s="456" t="s">
        <v>127</v>
      </c>
      <c r="B34" s="51" t="s">
        <v>128</v>
      </c>
      <c r="C34" s="432" t="s">
        <v>129</v>
      </c>
      <c r="D34" s="70"/>
      <c r="E34" s="320"/>
      <c r="F34" s="473"/>
      <c r="G34" s="322"/>
      <c r="H34" s="320"/>
      <c r="I34" s="320"/>
      <c r="J34" s="473"/>
      <c r="K34" s="322"/>
      <c r="L34" s="320"/>
      <c r="M34" s="320"/>
      <c r="N34" s="473"/>
      <c r="O34" s="322"/>
      <c r="P34" s="320"/>
      <c r="Q34" s="320"/>
      <c r="R34" s="473"/>
      <c r="S34" s="325"/>
      <c r="T34" s="320"/>
      <c r="U34" s="320"/>
      <c r="V34" s="473"/>
      <c r="W34" s="322"/>
      <c r="X34" s="320">
        <v>4</v>
      </c>
      <c r="Y34" s="320"/>
      <c r="Z34" s="751">
        <v>1</v>
      </c>
      <c r="AA34" s="735" t="s">
        <v>165</v>
      </c>
      <c r="AB34" s="70">
        <f t="shared" si="0"/>
        <v>4</v>
      </c>
      <c r="AC34" s="320">
        <f t="shared" si="1"/>
        <v>0</v>
      </c>
      <c r="AD34" s="321">
        <v>1</v>
      </c>
      <c r="AE34" s="324">
        <v>4</v>
      </c>
      <c r="AF34" s="208" t="s">
        <v>324</v>
      </c>
      <c r="AG34" s="208" t="s">
        <v>332</v>
      </c>
    </row>
    <row r="35" spans="1:33" x14ac:dyDescent="0.2">
      <c r="A35" s="456" t="s">
        <v>343</v>
      </c>
      <c r="B35" s="51" t="s">
        <v>128</v>
      </c>
      <c r="C35" s="432" t="s">
        <v>132</v>
      </c>
      <c r="D35" s="70"/>
      <c r="E35" s="320"/>
      <c r="F35" s="473"/>
      <c r="G35" s="322"/>
      <c r="H35" s="320">
        <v>4</v>
      </c>
      <c r="I35" s="320"/>
      <c r="J35" s="751">
        <v>1</v>
      </c>
      <c r="K35" s="752" t="s">
        <v>165</v>
      </c>
      <c r="L35" s="320"/>
      <c r="M35" s="320"/>
      <c r="N35" s="473"/>
      <c r="O35" s="322"/>
      <c r="P35" s="320"/>
      <c r="Q35" s="320"/>
      <c r="R35" s="473"/>
      <c r="S35" s="322"/>
      <c r="T35" s="320"/>
      <c r="U35" s="320"/>
      <c r="V35" s="473"/>
      <c r="W35" s="322"/>
      <c r="X35" s="320"/>
      <c r="Y35" s="320"/>
      <c r="Z35" s="321"/>
      <c r="AA35" s="585"/>
      <c r="AB35" s="70">
        <f>SUM(D35,H35,L35,P35,T35,X35)</f>
        <v>4</v>
      </c>
      <c r="AC35" s="320">
        <f>SUM(E35,I35,M35,Q35,U35,Y35)</f>
        <v>0</v>
      </c>
      <c r="AD35" s="321">
        <v>1</v>
      </c>
      <c r="AE35" s="324">
        <v>4</v>
      </c>
      <c r="AF35" s="208" t="s">
        <v>338</v>
      </c>
      <c r="AG35" s="208" t="s">
        <v>339</v>
      </c>
    </row>
    <row r="36" spans="1:33" x14ac:dyDescent="0.2">
      <c r="A36" s="749" t="s">
        <v>463</v>
      </c>
      <c r="B36" s="433" t="s">
        <v>128</v>
      </c>
      <c r="C36" s="747" t="s">
        <v>455</v>
      </c>
      <c r="D36" s="578"/>
      <c r="E36" s="578"/>
      <c r="F36" s="750"/>
      <c r="G36" s="579"/>
      <c r="H36" s="578"/>
      <c r="I36" s="578"/>
      <c r="J36" s="750"/>
      <c r="K36" s="579"/>
      <c r="L36" s="578"/>
      <c r="M36" s="578"/>
      <c r="N36" s="579"/>
      <c r="O36" s="579"/>
      <c r="P36" s="578"/>
      <c r="Q36" s="578"/>
      <c r="R36" s="579"/>
      <c r="S36" s="579"/>
      <c r="T36" s="578">
        <v>4</v>
      </c>
      <c r="U36" s="578"/>
      <c r="V36" s="579">
        <v>1</v>
      </c>
      <c r="W36" s="579" t="s">
        <v>165</v>
      </c>
      <c r="X36" s="578"/>
      <c r="Y36" s="578"/>
      <c r="Z36" s="579"/>
      <c r="AA36" s="579"/>
      <c r="AB36" s="578">
        <v>4</v>
      </c>
      <c r="AC36" s="578">
        <v>0</v>
      </c>
      <c r="AD36" s="578">
        <v>1</v>
      </c>
      <c r="AE36" s="580">
        <v>4</v>
      </c>
      <c r="AF36" s="411" t="s">
        <v>338</v>
      </c>
      <c r="AG36" s="18" t="s">
        <v>462</v>
      </c>
    </row>
    <row r="37" spans="1:33" ht="17.25" thickBot="1" x14ac:dyDescent="0.3">
      <c r="A37" s="544"/>
      <c r="B37" s="581"/>
      <c r="C37" s="144" t="s">
        <v>211</v>
      </c>
      <c r="D37" s="582">
        <f>SUM(D12:D33)</f>
        <v>14</v>
      </c>
      <c r="E37" s="582">
        <f>SUM(E12:E33)</f>
        <v>0</v>
      </c>
      <c r="F37" s="582">
        <f>SUM(F12:F33)</f>
        <v>3</v>
      </c>
      <c r="G37" s="583" t="s">
        <v>22</v>
      </c>
      <c r="H37" s="584">
        <f>SUM(H12:H33)</f>
        <v>10</v>
      </c>
      <c r="I37" s="582">
        <f>SUM(I12:I33)</f>
        <v>18</v>
      </c>
      <c r="J37" s="582">
        <f>SUM(J12:J35)</f>
        <v>9</v>
      </c>
      <c r="K37" s="583" t="s">
        <v>22</v>
      </c>
      <c r="L37" s="582">
        <f>SUM(L12:L33)</f>
        <v>22</v>
      </c>
      <c r="M37" s="582">
        <f>SUM(M12:M33)</f>
        <v>8</v>
      </c>
      <c r="N37" s="582">
        <f>SUM(N12:N33)</f>
        <v>6</v>
      </c>
      <c r="O37" s="583" t="s">
        <v>22</v>
      </c>
      <c r="P37" s="584">
        <f>SUM(P12:P33)</f>
        <v>36</v>
      </c>
      <c r="Q37" s="582">
        <f>SUM(Q12:Q33)</f>
        <v>16</v>
      </c>
      <c r="R37" s="582">
        <f>SUM(R12:R33)</f>
        <v>7</v>
      </c>
      <c r="S37" s="583" t="s">
        <v>22</v>
      </c>
      <c r="T37" s="584">
        <f>SUM(T12:T33)</f>
        <v>14</v>
      </c>
      <c r="U37" s="582">
        <f>SUM(U12:U33)</f>
        <v>12</v>
      </c>
      <c r="V37" s="582">
        <f>SUM(V12:V36)</f>
        <v>6</v>
      </c>
      <c r="W37" s="583" t="s">
        <v>22</v>
      </c>
      <c r="X37" s="582">
        <f>SUM(X12:X33)</f>
        <v>23</v>
      </c>
      <c r="Y37" s="582">
        <f>SUM(Y12:Y33)</f>
        <v>31</v>
      </c>
      <c r="Z37" s="582">
        <f>SUM(Z12:Z33)</f>
        <v>6</v>
      </c>
      <c r="AA37" s="583" t="s">
        <v>22</v>
      </c>
      <c r="AB37" s="584">
        <f>SUM(AB12:AB36)</f>
        <v>131</v>
      </c>
      <c r="AC37" s="582">
        <f>SUM(AC12:AC36)</f>
        <v>85</v>
      </c>
      <c r="AD37" s="582">
        <f>SUM(AD12:AD36)</f>
        <v>38</v>
      </c>
      <c r="AE37" s="582">
        <f>SUM(AE12:AE36)</f>
        <v>216</v>
      </c>
      <c r="AF37" s="199"/>
      <c r="AG37" s="199"/>
    </row>
    <row r="38" spans="1:33" ht="17.25" thickBot="1" x14ac:dyDescent="0.3">
      <c r="A38" s="547"/>
      <c r="B38" s="548"/>
      <c r="C38" s="516" t="s">
        <v>212</v>
      </c>
      <c r="D38" s="462">
        <f>D10+D37</f>
        <v>66</v>
      </c>
      <c r="E38" s="462">
        <f>E10+E37</f>
        <v>102</v>
      </c>
      <c r="F38" s="462">
        <f>F10+F37</f>
        <v>28</v>
      </c>
      <c r="G38" s="491" t="s">
        <v>22</v>
      </c>
      <c r="H38" s="461">
        <f>H10+H37</f>
        <v>86</v>
      </c>
      <c r="I38" s="462">
        <f>I10+I37</f>
        <v>44</v>
      </c>
      <c r="J38" s="462">
        <f>J10+J37</f>
        <v>31</v>
      </c>
      <c r="K38" s="491" t="s">
        <v>22</v>
      </c>
      <c r="L38" s="462">
        <f>L10+L37</f>
        <v>112</v>
      </c>
      <c r="M38" s="462">
        <f>M10+M37</f>
        <v>32</v>
      </c>
      <c r="N38" s="462">
        <f>N10+N37</f>
        <v>30</v>
      </c>
      <c r="O38" s="491" t="s">
        <v>22</v>
      </c>
      <c r="P38" s="461">
        <f>P10+P37</f>
        <v>116</v>
      </c>
      <c r="Q38" s="462">
        <f>Q10+Q37</f>
        <v>58</v>
      </c>
      <c r="R38" s="462">
        <f>R10+R37</f>
        <v>31</v>
      </c>
      <c r="S38" s="491" t="s">
        <v>22</v>
      </c>
      <c r="T38" s="461">
        <f>T10+T37</f>
        <v>96</v>
      </c>
      <c r="U38" s="462">
        <f>U10+U37</f>
        <v>28</v>
      </c>
      <c r="V38" s="462">
        <f>V10+V37</f>
        <v>30</v>
      </c>
      <c r="W38" s="491" t="s">
        <v>22</v>
      </c>
      <c r="X38" s="462">
        <f>X10+X37</f>
        <v>75</v>
      </c>
      <c r="Y38" s="462">
        <f>Y10+Y37</f>
        <v>75</v>
      </c>
      <c r="Z38" s="462">
        <f>Z10+Z37</f>
        <v>29</v>
      </c>
      <c r="AA38" s="491" t="s">
        <v>22</v>
      </c>
      <c r="AB38" s="461">
        <f t="shared" ref="AB38:AE38" si="4">AB10+AB37</f>
        <v>513</v>
      </c>
      <c r="AC38" s="492">
        <f t="shared" si="4"/>
        <v>347</v>
      </c>
      <c r="AD38" s="492">
        <f t="shared" si="4"/>
        <v>180</v>
      </c>
      <c r="AE38" s="492">
        <f t="shared" si="4"/>
        <v>860</v>
      </c>
      <c r="AF38" s="199"/>
      <c r="AG38" s="199"/>
    </row>
    <row r="39" spans="1:33" x14ac:dyDescent="0.2">
      <c r="A39" s="563"/>
      <c r="B39" s="549"/>
      <c r="C39" s="550" t="s">
        <v>9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6"/>
      <c r="AC39" s="816"/>
      <c r="AD39" s="816"/>
      <c r="AE39" s="816"/>
      <c r="AF39" s="416"/>
      <c r="AG39" s="416"/>
    </row>
    <row r="40" spans="1:33" ht="16.5" x14ac:dyDescent="0.25">
      <c r="A40" s="453" t="s">
        <v>290</v>
      </c>
      <c r="B40" s="51" t="s">
        <v>1</v>
      </c>
      <c r="C40" s="45" t="s">
        <v>291</v>
      </c>
      <c r="D40" s="70"/>
      <c r="E40" s="320"/>
      <c r="F40" s="321"/>
      <c r="G40" s="322"/>
      <c r="H40" s="320"/>
      <c r="I40" s="320"/>
      <c r="J40" s="321"/>
      <c r="K40" s="322"/>
      <c r="L40" s="320"/>
      <c r="M40" s="320"/>
      <c r="N40" s="321"/>
      <c r="O40" s="322" t="s">
        <v>430</v>
      </c>
      <c r="P40" s="320"/>
      <c r="Q40" s="320"/>
      <c r="R40" s="321"/>
      <c r="S40" s="391"/>
      <c r="T40" s="320"/>
      <c r="U40" s="320"/>
      <c r="V40" s="321"/>
      <c r="W40" s="322"/>
      <c r="X40" s="320"/>
      <c r="Y40" s="320"/>
      <c r="Z40" s="321"/>
      <c r="AA40" s="479"/>
      <c r="AB40" s="70">
        <f t="shared" ref="AB40:AB41" si="5">SUM(D40,H40,L40,P40,T40,X40)</f>
        <v>0</v>
      </c>
      <c r="AC40" s="320">
        <f t="shared" ref="AC40:AC41" si="6">SUM(E40,I40,M40,Q40,U40,Y40)</f>
        <v>0</v>
      </c>
      <c r="AD40" s="321" t="s">
        <v>22</v>
      </c>
      <c r="AE40" s="324">
        <v>0</v>
      </c>
      <c r="AF40" s="199"/>
      <c r="AG40" s="199"/>
    </row>
    <row r="41" spans="1:33" ht="13.5" thickBot="1" x14ac:dyDescent="0.25">
      <c r="A41" s="455"/>
      <c r="B41" s="51" t="s">
        <v>1</v>
      </c>
      <c r="C41" s="307" t="s">
        <v>292</v>
      </c>
      <c r="D41" s="70" t="s">
        <v>190</v>
      </c>
      <c r="E41" s="320" t="s">
        <v>190</v>
      </c>
      <c r="F41" s="321" t="s">
        <v>22</v>
      </c>
      <c r="G41" s="322"/>
      <c r="H41" s="320" t="s">
        <v>190</v>
      </c>
      <c r="I41" s="320" t="s">
        <v>190</v>
      </c>
      <c r="J41" s="321" t="s">
        <v>22</v>
      </c>
      <c r="K41" s="322"/>
      <c r="L41" s="320" t="s">
        <v>190</v>
      </c>
      <c r="M41" s="320" t="s">
        <v>190</v>
      </c>
      <c r="N41" s="321" t="s">
        <v>22</v>
      </c>
      <c r="O41" s="322"/>
      <c r="P41" s="320" t="s">
        <v>190</v>
      </c>
      <c r="Q41" s="320" t="s">
        <v>190</v>
      </c>
      <c r="R41" s="321" t="s">
        <v>22</v>
      </c>
      <c r="S41" s="322"/>
      <c r="T41" s="320" t="s">
        <v>190</v>
      </c>
      <c r="U41" s="320" t="s">
        <v>190</v>
      </c>
      <c r="V41" s="321" t="s">
        <v>22</v>
      </c>
      <c r="W41" s="322"/>
      <c r="X41" s="320" t="s">
        <v>190</v>
      </c>
      <c r="Y41" s="320" t="s">
        <v>190</v>
      </c>
      <c r="Z41" s="321" t="s">
        <v>22</v>
      </c>
      <c r="AA41" s="112" t="s">
        <v>193</v>
      </c>
      <c r="AB41" s="70">
        <f t="shared" si="5"/>
        <v>0</v>
      </c>
      <c r="AC41" s="320">
        <f t="shared" si="6"/>
        <v>0</v>
      </c>
      <c r="AD41" s="321" t="s">
        <v>22</v>
      </c>
      <c r="AE41" s="328">
        <v>0</v>
      </c>
      <c r="AF41" s="411"/>
      <c r="AG41" s="411"/>
    </row>
    <row r="42" spans="1:33" ht="13.5" thickBot="1" x14ac:dyDescent="0.25">
      <c r="A42" s="551"/>
      <c r="B42" s="501"/>
      <c r="C42" s="552" t="s">
        <v>18</v>
      </c>
      <c r="D42" s="497">
        <f>SUM(D40:D41)</f>
        <v>0</v>
      </c>
      <c r="E42" s="498">
        <f>SUM(E40:E41)</f>
        <v>0</v>
      </c>
      <c r="F42" s="499" t="s">
        <v>22</v>
      </c>
      <c r="G42" s="500" t="s">
        <v>22</v>
      </c>
      <c r="H42" s="498">
        <f>SUM(H40:H41)</f>
        <v>0</v>
      </c>
      <c r="I42" s="498">
        <f>SUM(I40:I41)</f>
        <v>0</v>
      </c>
      <c r="J42" s="499" t="s">
        <v>22</v>
      </c>
      <c r="K42" s="500" t="s">
        <v>22</v>
      </c>
      <c r="L42" s="498">
        <f>SUM(L40:L41)</f>
        <v>0</v>
      </c>
      <c r="M42" s="498">
        <f>SUM(M40:M41)</f>
        <v>0</v>
      </c>
      <c r="N42" s="501" t="s">
        <v>22</v>
      </c>
      <c r="O42" s="500" t="s">
        <v>22</v>
      </c>
      <c r="P42" s="498">
        <f>SUM(P40:P41)</f>
        <v>0</v>
      </c>
      <c r="Q42" s="498">
        <f>SUM(Q40:Q41)</f>
        <v>0</v>
      </c>
      <c r="R42" s="499" t="s">
        <v>22</v>
      </c>
      <c r="S42" s="500" t="s">
        <v>22</v>
      </c>
      <c r="T42" s="498">
        <f>SUM(T40:T41)</f>
        <v>0</v>
      </c>
      <c r="U42" s="498">
        <f>SUM(U40:U41)</f>
        <v>0</v>
      </c>
      <c r="V42" s="499" t="s">
        <v>22</v>
      </c>
      <c r="W42" s="500" t="s">
        <v>22</v>
      </c>
      <c r="X42" s="498">
        <f>SUM(X40:X41)</f>
        <v>0</v>
      </c>
      <c r="Y42" s="498">
        <f>SUM(Y40:Y41)</f>
        <v>0</v>
      </c>
      <c r="Z42" s="499" t="s">
        <v>22</v>
      </c>
      <c r="AA42" s="500" t="s">
        <v>22</v>
      </c>
      <c r="AB42" s="502">
        <f>SUM(AB40:AB41)</f>
        <v>0</v>
      </c>
      <c r="AC42" s="503">
        <f>SUM(AC40:AC41)</f>
        <v>0</v>
      </c>
      <c r="AD42" s="499" t="s">
        <v>22</v>
      </c>
      <c r="AE42" s="553">
        <v>8</v>
      </c>
    </row>
    <row r="43" spans="1:33" ht="13.5" thickBot="1" x14ac:dyDescent="0.25">
      <c r="A43" s="554"/>
      <c r="B43" s="555"/>
      <c r="C43" s="556" t="s">
        <v>213</v>
      </c>
      <c r="D43" s="505">
        <f>SUM(D38,D42)</f>
        <v>66</v>
      </c>
      <c r="E43" s="506">
        <f>SUM(E38,E42)</f>
        <v>102</v>
      </c>
      <c r="F43" s="507" t="s">
        <v>22</v>
      </c>
      <c r="G43" s="508" t="s">
        <v>22</v>
      </c>
      <c r="H43" s="506">
        <f>SUM(H38,H42)</f>
        <v>86</v>
      </c>
      <c r="I43" s="506">
        <f>SUM(I38,I42)</f>
        <v>44</v>
      </c>
      <c r="J43" s="507" t="s">
        <v>22</v>
      </c>
      <c r="K43" s="508" t="s">
        <v>22</v>
      </c>
      <c r="L43" s="506">
        <f>SUM(L38,L42)</f>
        <v>112</v>
      </c>
      <c r="M43" s="506">
        <f>SUM(M38,M42)</f>
        <v>32</v>
      </c>
      <c r="N43" s="509" t="s">
        <v>22</v>
      </c>
      <c r="O43" s="508" t="s">
        <v>22</v>
      </c>
      <c r="P43" s="506">
        <f>SUM(P38,P42)</f>
        <v>116</v>
      </c>
      <c r="Q43" s="506">
        <f>SUM(Q38,Q42)</f>
        <v>58</v>
      </c>
      <c r="R43" s="507" t="s">
        <v>22</v>
      </c>
      <c r="S43" s="508" t="s">
        <v>22</v>
      </c>
      <c r="T43" s="506">
        <f>SUM(T38,T42)</f>
        <v>96</v>
      </c>
      <c r="U43" s="506">
        <f>SUM(U38,U42)</f>
        <v>28</v>
      </c>
      <c r="V43" s="507" t="s">
        <v>22</v>
      </c>
      <c r="W43" s="508" t="s">
        <v>22</v>
      </c>
      <c r="X43" s="506">
        <f>SUM(X38,X42)</f>
        <v>75</v>
      </c>
      <c r="Y43" s="506">
        <f>SUM(Y38,Y42)</f>
        <v>75</v>
      </c>
      <c r="Z43" s="507" t="s">
        <v>22</v>
      </c>
      <c r="AA43" s="508" t="s">
        <v>22</v>
      </c>
      <c r="AB43" s="637">
        <f>SUM(AB38,AB42)</f>
        <v>513</v>
      </c>
      <c r="AC43" s="638">
        <f>SUM(AC38,AC42)</f>
        <v>347</v>
      </c>
      <c r="AD43" s="639" t="s">
        <v>22</v>
      </c>
      <c r="AE43" s="640">
        <f>SUM(AE38,AE42)</f>
        <v>868</v>
      </c>
      <c r="AF43" s="422"/>
      <c r="AG43" s="422"/>
    </row>
    <row r="44" spans="1:33" ht="14.25" thickTop="1" thickBot="1" x14ac:dyDescent="0.25">
      <c r="A44" s="564"/>
      <c r="B44" s="557"/>
      <c r="C44" s="558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5"/>
      <c r="AB44" s="816"/>
      <c r="AC44" s="816"/>
      <c r="AD44" s="816"/>
      <c r="AE44" s="816"/>
      <c r="AF44" s="422"/>
      <c r="AG44" s="422"/>
    </row>
    <row r="45" spans="1:33" ht="13.5" thickTop="1" x14ac:dyDescent="0.2">
      <c r="A45" s="458" t="s">
        <v>124</v>
      </c>
      <c r="B45" s="337" t="s">
        <v>1</v>
      </c>
      <c r="C45" s="338" t="s">
        <v>25</v>
      </c>
      <c r="D45" s="339"/>
      <c r="E45" s="339"/>
      <c r="F45" s="339"/>
      <c r="G45" s="339"/>
      <c r="H45" s="339"/>
      <c r="I45" s="340">
        <v>160</v>
      </c>
      <c r="J45" s="340" t="s">
        <v>22</v>
      </c>
      <c r="K45" s="340" t="s">
        <v>155</v>
      </c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41"/>
      <c r="AB45" s="226"/>
      <c r="AC45" s="226"/>
      <c r="AD45" s="226"/>
      <c r="AE45" s="226"/>
      <c r="AF45" s="422"/>
      <c r="AG45" s="422"/>
    </row>
    <row r="46" spans="1:33" x14ac:dyDescent="0.2">
      <c r="A46" s="459" t="s">
        <v>125</v>
      </c>
      <c r="B46" s="342" t="s">
        <v>1</v>
      </c>
      <c r="C46" s="343" t="s">
        <v>26</v>
      </c>
      <c r="D46" s="344"/>
      <c r="E46" s="344"/>
      <c r="F46" s="345"/>
      <c r="G46" s="345"/>
      <c r="H46" s="344"/>
      <c r="I46" s="344"/>
      <c r="J46" s="345"/>
      <c r="K46" s="345"/>
      <c r="L46" s="344"/>
      <c r="M46" s="344"/>
      <c r="N46" s="345"/>
      <c r="O46" s="345"/>
      <c r="P46" s="344"/>
      <c r="Q46" s="346">
        <v>160</v>
      </c>
      <c r="R46" s="347" t="s">
        <v>22</v>
      </c>
      <c r="S46" s="347" t="s">
        <v>155</v>
      </c>
      <c r="T46" s="344"/>
      <c r="U46" s="344"/>
      <c r="V46" s="345"/>
      <c r="W46" s="345"/>
      <c r="X46" s="344"/>
      <c r="Y46" s="348"/>
      <c r="Z46" s="349"/>
      <c r="AA46" s="350"/>
      <c r="AB46" s="226"/>
      <c r="AC46" s="226"/>
      <c r="AD46" s="226"/>
      <c r="AE46" s="226"/>
      <c r="AF46" s="422"/>
      <c r="AG46" s="422"/>
    </row>
    <row r="47" spans="1:33" ht="13.5" thickBot="1" x14ac:dyDescent="0.25">
      <c r="A47" s="460" t="s">
        <v>126</v>
      </c>
      <c r="B47" s="351" t="s">
        <v>1</v>
      </c>
      <c r="C47" s="352" t="s">
        <v>123</v>
      </c>
      <c r="D47" s="353"/>
      <c r="E47" s="353"/>
      <c r="F47" s="354"/>
      <c r="G47" s="354"/>
      <c r="H47" s="353"/>
      <c r="I47" s="353"/>
      <c r="J47" s="354"/>
      <c r="K47" s="354"/>
      <c r="L47" s="353"/>
      <c r="M47" s="353"/>
      <c r="N47" s="354"/>
      <c r="O47" s="354"/>
      <c r="P47" s="353"/>
      <c r="Q47" s="353"/>
      <c r="R47" s="354"/>
      <c r="S47" s="354"/>
      <c r="T47" s="353"/>
      <c r="U47" s="353"/>
      <c r="V47" s="354"/>
      <c r="W47" s="354"/>
      <c r="X47" s="353"/>
      <c r="Y47" s="346">
        <v>80</v>
      </c>
      <c r="Z47" s="347" t="s">
        <v>22</v>
      </c>
      <c r="AA47" s="347" t="s">
        <v>155</v>
      </c>
      <c r="AB47" s="226"/>
      <c r="AC47" s="226"/>
      <c r="AD47" s="226"/>
      <c r="AE47" s="226"/>
      <c r="AF47" s="422"/>
      <c r="AG47" s="422"/>
    </row>
    <row r="48" spans="1:33" ht="13.5" thickTop="1" x14ac:dyDescent="0.2">
      <c r="A48" s="884"/>
      <c r="B48" s="818"/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230"/>
      <c r="U48" s="230"/>
      <c r="V48" s="230"/>
      <c r="W48" s="230"/>
      <c r="X48" s="230"/>
      <c r="Y48" s="230"/>
      <c r="Z48" s="230"/>
      <c r="AA48" s="230"/>
      <c r="AB48" s="232"/>
      <c r="AC48" s="232"/>
      <c r="AD48" s="232"/>
      <c r="AE48" s="233"/>
      <c r="AF48" s="422"/>
      <c r="AG48" s="422"/>
    </row>
    <row r="49" spans="1:33" x14ac:dyDescent="0.2">
      <c r="A49" s="867" t="s">
        <v>24</v>
      </c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8"/>
      <c r="T49" s="510"/>
      <c r="U49" s="510"/>
      <c r="V49" s="510"/>
      <c r="W49" s="510"/>
      <c r="X49" s="510"/>
      <c r="Y49" s="510"/>
      <c r="Z49" s="510"/>
      <c r="AA49" s="510"/>
      <c r="AB49" s="232"/>
      <c r="AC49" s="232"/>
      <c r="AD49" s="232"/>
      <c r="AE49" s="233"/>
      <c r="AF49" s="423"/>
      <c r="AG49" s="423"/>
    </row>
    <row r="50" spans="1:33" x14ac:dyDescent="0.2">
      <c r="A50" s="511"/>
      <c r="B50" s="150"/>
      <c r="C50" s="358" t="s">
        <v>19</v>
      </c>
      <c r="D50" s="359"/>
      <c r="E50" s="359"/>
      <c r="F50" s="102"/>
      <c r="G50" s="360" t="str">
        <f>IF(COUNTIF(G12:G47,"A")=0,"",COUNTIF(G12:G47,"A"))</f>
        <v/>
      </c>
      <c r="H50" s="359"/>
      <c r="I50" s="359"/>
      <c r="J50" s="102"/>
      <c r="K50" s="360">
        <f>IF(COUNTIF(K12:K47,"A")=0,"",COUNTIF(K12:K47,"A"))</f>
        <v>1</v>
      </c>
      <c r="L50" s="359"/>
      <c r="M50" s="359"/>
      <c r="N50" s="102"/>
      <c r="O50" s="360" t="str">
        <f>IF(COUNTIF(O12:O47,"A")=0,"",COUNTIF(O12:O47,"A"))</f>
        <v/>
      </c>
      <c r="P50" s="359"/>
      <c r="Q50" s="359"/>
      <c r="R50" s="102"/>
      <c r="S50" s="360">
        <f>IF(COUNTIF(S12:S47,"A")=0,"",COUNTIF(S12:S47,"A"))</f>
        <v>1</v>
      </c>
      <c r="T50" s="359"/>
      <c r="U50" s="359"/>
      <c r="V50" s="102"/>
      <c r="W50" s="360" t="str">
        <f>IF(COUNTIF(W12:W47,"A")=0,"",COUNTIF(W12:W47,"A"))</f>
        <v/>
      </c>
      <c r="X50" s="359"/>
      <c r="Y50" s="359"/>
      <c r="Z50" s="102"/>
      <c r="AA50" s="360">
        <f>IF(COUNTIF(AA12:AA47,"A")=0,"",COUNTIF(AA12:AA47,"A"))</f>
        <v>1</v>
      </c>
      <c r="AB50" s="359"/>
      <c r="AC50" s="359"/>
      <c r="AD50" s="102"/>
      <c r="AE50" s="370">
        <f t="shared" ref="AE50:AE62" si="7">IF(SUM(G50:AA50)=0,"",SUM(G50:AA50))</f>
        <v>3</v>
      </c>
      <c r="AF50" s="423"/>
      <c r="AG50" s="423"/>
    </row>
    <row r="51" spans="1:33" x14ac:dyDescent="0.2">
      <c r="A51" s="511"/>
      <c r="B51" s="150"/>
      <c r="C51" s="358" t="s">
        <v>20</v>
      </c>
      <c r="D51" s="359"/>
      <c r="E51" s="359"/>
      <c r="F51" s="102"/>
      <c r="G51" s="360">
        <f>IF(COUNTIF(G12:G47,"B")=0,"",COUNTIF(G12:G47,"B"))</f>
        <v>1</v>
      </c>
      <c r="H51" s="359"/>
      <c r="I51" s="359"/>
      <c r="J51" s="102"/>
      <c r="K51" s="360" t="str">
        <f>IF(COUNTIF(K12:K47,"B")=0,"",COUNTIF(K12:K47,"B"))</f>
        <v/>
      </c>
      <c r="L51" s="359"/>
      <c r="M51" s="359"/>
      <c r="N51" s="102"/>
      <c r="O51" s="360" t="str">
        <f>IF(COUNTIF(O12:O47,"B")=0,"",COUNTIF(O12:O47,"B"))</f>
        <v/>
      </c>
      <c r="P51" s="359"/>
      <c r="Q51" s="359"/>
      <c r="R51" s="102"/>
      <c r="S51" s="360"/>
      <c r="T51" s="359"/>
      <c r="U51" s="359"/>
      <c r="V51" s="102"/>
      <c r="W51" s="360" t="str">
        <f>IF(COUNTIF(W12:W47,"B")=0,"",COUNTIF(W12:W47,"B"))</f>
        <v/>
      </c>
      <c r="X51" s="359"/>
      <c r="Y51" s="359"/>
      <c r="Z51" s="102"/>
      <c r="AA51" s="360" t="str">
        <f>IF(COUNTIF(AA12:AA47,"B")=0,"",COUNTIF(AA12:AA47,"B"))</f>
        <v/>
      </c>
      <c r="AB51" s="359"/>
      <c r="AC51" s="359"/>
      <c r="AD51" s="102"/>
      <c r="AE51" s="370">
        <f t="shared" si="7"/>
        <v>1</v>
      </c>
      <c r="AF51" s="423"/>
      <c r="AG51" s="423"/>
    </row>
    <row r="52" spans="1:33" x14ac:dyDescent="0.2">
      <c r="A52" s="511"/>
      <c r="B52" s="150"/>
      <c r="C52" s="358" t="s">
        <v>201</v>
      </c>
      <c r="D52" s="359"/>
      <c r="E52" s="359"/>
      <c r="F52" s="102"/>
      <c r="G52" s="360">
        <f>IF(COUNTIF(G12:G47,"ÉÉ")=0,"",COUNTIF(G12:G47,"ÉÉ"))</f>
        <v>1</v>
      </c>
      <c r="H52" s="359"/>
      <c r="I52" s="359"/>
      <c r="J52" s="102"/>
      <c r="K52" s="360">
        <f>IF(COUNTIF(K12:K47,"ÉÉ")=0,"",COUNTIF(K12:K47,"ÉÉ"))</f>
        <v>1</v>
      </c>
      <c r="L52" s="359"/>
      <c r="M52" s="359"/>
      <c r="N52" s="102"/>
      <c r="O52" s="360">
        <v>1</v>
      </c>
      <c r="P52" s="359"/>
      <c r="Q52" s="359"/>
      <c r="R52" s="102"/>
      <c r="S52" s="360">
        <v>1</v>
      </c>
      <c r="T52" s="359"/>
      <c r="U52" s="359"/>
      <c r="V52" s="102"/>
      <c r="W52" s="360">
        <f>IF(COUNTIF(W12:W47,"ÉÉ")=0,"",COUNTIF(W12:W47,"ÉÉ"))</f>
        <v>1</v>
      </c>
      <c r="X52" s="359"/>
      <c r="Y52" s="359"/>
      <c r="Z52" s="102"/>
      <c r="AA52" s="360">
        <v>1</v>
      </c>
      <c r="AB52" s="359"/>
      <c r="AC52" s="359"/>
      <c r="AD52" s="102"/>
      <c r="AE52" s="370">
        <f t="shared" si="7"/>
        <v>6</v>
      </c>
      <c r="AF52" s="423"/>
      <c r="AG52" s="423"/>
    </row>
    <row r="53" spans="1:33" x14ac:dyDescent="0.2">
      <c r="A53" s="511"/>
      <c r="B53" s="150"/>
      <c r="C53" s="358" t="s">
        <v>202</v>
      </c>
      <c r="D53" s="361"/>
      <c r="E53" s="361"/>
      <c r="F53" s="362"/>
      <c r="G53" s="360" t="str">
        <f>IF(COUNTIF(G12:G47,"ÉÉ(Z)")=0,"",COUNTIF(G12:G47,"ÉÉ(Z)"))</f>
        <v/>
      </c>
      <c r="H53" s="361"/>
      <c r="I53" s="361"/>
      <c r="J53" s="362"/>
      <c r="K53" s="360" t="str">
        <f>IF(COUNTIF(K12:K47,"ÉÉ(Z)")=0,"",COUNTIF(K12:K47,"ÉÉ(Z)"))</f>
        <v/>
      </c>
      <c r="L53" s="361"/>
      <c r="M53" s="361"/>
      <c r="N53" s="362"/>
      <c r="O53" s="360" t="str">
        <f>IF(COUNTIF(O12:O47,"ÉÉ(Z)")=0,"",COUNTIF(O12:O47,"ÉÉ(Z)"))</f>
        <v/>
      </c>
      <c r="P53" s="361"/>
      <c r="Q53" s="361"/>
      <c r="R53" s="362"/>
      <c r="S53" s="360">
        <f>IF(COUNTIF(S12:S47,"ÉÉ(Z)")=0,"",COUNTIF(S12:S47,"ÉÉ(Z)"))</f>
        <v>1</v>
      </c>
      <c r="T53" s="361"/>
      <c r="U53" s="361"/>
      <c r="V53" s="362"/>
      <c r="W53" s="360" t="str">
        <f>IF(COUNTIF(W12:W47,"ÉÉ(Z)")=0,"",COUNTIF(W12:W47,"ÉÉ(Z)"))</f>
        <v/>
      </c>
      <c r="X53" s="361"/>
      <c r="Y53" s="361"/>
      <c r="Z53" s="362"/>
      <c r="AA53" s="360">
        <f>IF(COUNTIF(AA12:AA47,"ÉÉ(Z)")=0,"",COUNTIF(AA12:AA47,"ÉÉ(Z)"))</f>
        <v>2</v>
      </c>
      <c r="AB53" s="361"/>
      <c r="AC53" s="361"/>
      <c r="AD53" s="362"/>
      <c r="AE53" s="370">
        <f t="shared" si="7"/>
        <v>3</v>
      </c>
      <c r="AF53" s="423"/>
      <c r="AG53" s="423"/>
    </row>
    <row r="54" spans="1:33" x14ac:dyDescent="0.2">
      <c r="A54" s="511"/>
      <c r="B54" s="150"/>
      <c r="C54" s="358" t="s">
        <v>203</v>
      </c>
      <c r="D54" s="359"/>
      <c r="E54" s="359"/>
      <c r="F54" s="102"/>
      <c r="G54" s="360" t="str">
        <f>IF(COUNTIF(G12:G47,"GYJ")=0,"",COUNTIF(G12:G47,"GYJ"))</f>
        <v/>
      </c>
      <c r="H54" s="359"/>
      <c r="I54" s="359"/>
      <c r="J54" s="102"/>
      <c r="K54" s="360">
        <f>IF(COUNTIF(K12:K47,"GYJ")=0,"",COUNTIF(K12:K47,"GYJ"))</f>
        <v>1</v>
      </c>
      <c r="L54" s="359"/>
      <c r="M54" s="359"/>
      <c r="N54" s="102"/>
      <c r="O54" s="360">
        <f>IF(COUNTIF(O12:O47,"GYJ")=0,"",COUNTIF(O12:O47,"GYJ"))</f>
        <v>1</v>
      </c>
      <c r="P54" s="359"/>
      <c r="Q54" s="359"/>
      <c r="R54" s="102"/>
      <c r="S54" s="360" t="str">
        <f>IF(COUNTIF(S12:S47,"GYJ")=0,"",COUNTIF(S12:S47,"GYJ"))</f>
        <v/>
      </c>
      <c r="T54" s="359"/>
      <c r="U54" s="359"/>
      <c r="V54" s="102"/>
      <c r="W54" s="360">
        <f>IF(COUNTIF(W12:W47,"GYJ")=0,"",COUNTIF(W12:W47,"GYJ"))</f>
        <v>1</v>
      </c>
      <c r="X54" s="359"/>
      <c r="Y54" s="359"/>
      <c r="Z54" s="102"/>
      <c r="AA54" s="360">
        <f>IF(COUNTIF(AA12:AA47,"GYJ")=0,"",COUNTIF(AA12:AA47,"GYJ"))</f>
        <v>2</v>
      </c>
      <c r="AB54" s="359"/>
      <c r="AC54" s="359"/>
      <c r="AD54" s="102"/>
      <c r="AE54" s="370">
        <f t="shared" si="7"/>
        <v>5</v>
      </c>
      <c r="AF54" s="423"/>
      <c r="AG54" s="423"/>
    </row>
    <row r="55" spans="1:33" x14ac:dyDescent="0.2">
      <c r="A55" s="511"/>
      <c r="B55" s="358"/>
      <c r="C55" s="358" t="s">
        <v>204</v>
      </c>
      <c r="D55" s="359"/>
      <c r="E55" s="359"/>
      <c r="F55" s="102"/>
      <c r="G55" s="360" t="str">
        <f>IF(COUNTIF(G12:G47,"GYJ(Z)")=0,"",COUNTIF(G12:G47,"GYJ(Z)"))</f>
        <v/>
      </c>
      <c r="H55" s="359"/>
      <c r="I55" s="359"/>
      <c r="J55" s="102"/>
      <c r="K55" s="360" t="str">
        <f>IF(COUNTIF(K12:K47,"GYJ(Z)")=0,"",COUNTIF(K12:K47,"GYJ(Z)"))</f>
        <v/>
      </c>
      <c r="L55" s="359"/>
      <c r="M55" s="359"/>
      <c r="N55" s="102"/>
      <c r="O55" s="360" t="str">
        <f>IF(COUNTIF(O12:O47,"GYJ(Z)")=0,"",COUNTIF(O12:O47,"GYJ(Z)"))</f>
        <v/>
      </c>
      <c r="P55" s="359"/>
      <c r="Q55" s="359"/>
      <c r="R55" s="102"/>
      <c r="S55" s="360" t="str">
        <f>IF(COUNTIF(S12:S47,"GYJ(Z)")=0,"",COUNTIF(S12:S47,"GYJ(Z)"))</f>
        <v/>
      </c>
      <c r="T55" s="359"/>
      <c r="U55" s="359"/>
      <c r="V55" s="102"/>
      <c r="W55" s="360" t="str">
        <f>IF(COUNTIF(W12:W47,"GYJ(Z)")=0,"",COUNTIF(W12:W47,"GYJ(Z)"))</f>
        <v/>
      </c>
      <c r="X55" s="359"/>
      <c r="Y55" s="359"/>
      <c r="Z55" s="102"/>
      <c r="AA55" s="360" t="str">
        <f>IF(COUNTIF(AA12:AA47,"GYJ(Z)")=0,"",COUNTIF(AA12:AA47,"GYJ(Z)"))</f>
        <v/>
      </c>
      <c r="AB55" s="359"/>
      <c r="AC55" s="359"/>
      <c r="AD55" s="102"/>
      <c r="AE55" s="370" t="str">
        <f t="shared" si="7"/>
        <v/>
      </c>
      <c r="AF55" s="423"/>
      <c r="AG55" s="423"/>
    </row>
    <row r="56" spans="1:33" x14ac:dyDescent="0.2">
      <c r="A56" s="511"/>
      <c r="B56" s="150"/>
      <c r="C56" s="363" t="s">
        <v>156</v>
      </c>
      <c r="D56" s="359"/>
      <c r="E56" s="359"/>
      <c r="F56" s="102"/>
      <c r="G56" s="360" t="str">
        <f>IF(COUNTIF(G12:G47,"K")=0,"",COUNTIF(G12:G47,"K"))</f>
        <v/>
      </c>
      <c r="H56" s="359"/>
      <c r="I56" s="359"/>
      <c r="J56" s="102"/>
      <c r="K56" s="360">
        <f>IF(COUNTIF(K12:K47,"K")=0,"",COUNTIF(K12:K47,"K"))</f>
        <v>2</v>
      </c>
      <c r="L56" s="359"/>
      <c r="M56" s="359"/>
      <c r="N56" s="102"/>
      <c r="O56" s="360" t="str">
        <f>IF(COUNTIF(O12:O47,"K")=0,"",COUNTIF(O12:O47,"K"))</f>
        <v/>
      </c>
      <c r="P56" s="359"/>
      <c r="Q56" s="359"/>
      <c r="R56" s="102"/>
      <c r="S56" s="360">
        <f>IF(COUNTIF(S12:S47,"K")=0,"",COUNTIF(S12:S47,"K"))</f>
        <v>2</v>
      </c>
      <c r="T56" s="359"/>
      <c r="U56" s="359"/>
      <c r="V56" s="102"/>
      <c r="W56" s="360">
        <f>IF(COUNTIF(W12:W47,"K")=0,"",COUNTIF(W12:W47,"K"))</f>
        <v>1</v>
      </c>
      <c r="X56" s="359"/>
      <c r="Y56" s="359"/>
      <c r="Z56" s="102"/>
      <c r="AA56" s="360" t="str">
        <f>IF(COUNTIF(AA12:AA47,"K")=0,"",COUNTIF(AA12:AA47,"K"))</f>
        <v/>
      </c>
      <c r="AB56" s="359"/>
      <c r="AC56" s="359"/>
      <c r="AD56" s="102"/>
      <c r="AE56" s="370">
        <f t="shared" si="7"/>
        <v>5</v>
      </c>
      <c r="AF56" s="423"/>
      <c r="AG56" s="423"/>
    </row>
    <row r="57" spans="1:33" x14ac:dyDescent="0.2">
      <c r="A57" s="511"/>
      <c r="B57" s="150"/>
      <c r="C57" s="363" t="s">
        <v>157</v>
      </c>
      <c r="D57" s="359"/>
      <c r="E57" s="359"/>
      <c r="F57" s="102"/>
      <c r="G57" s="360" t="str">
        <f>IF(COUNTIF(G12:G47,"K(Z)")=0,"",COUNTIF(G12:G47,"K(Z)"))</f>
        <v/>
      </c>
      <c r="H57" s="359"/>
      <c r="I57" s="359"/>
      <c r="J57" s="102"/>
      <c r="K57" s="360" t="str">
        <f>IF(COUNTIF(K12:K47,"K(Z)")=0,"",COUNTIF(K12:K47,"K(Z)"))</f>
        <v/>
      </c>
      <c r="L57" s="359"/>
      <c r="M57" s="359"/>
      <c r="N57" s="102"/>
      <c r="O57" s="360">
        <f>IF(COUNTIF(O12:O47,"K(Z)")=0,"",COUNTIF(O12:O47,"K(Z)"))</f>
        <v>2</v>
      </c>
      <c r="P57" s="359"/>
      <c r="Q57" s="359"/>
      <c r="R57" s="102"/>
      <c r="S57" s="360">
        <f>IF(COUNTIF(S12:S47,"K(Z)")=0,"",COUNTIF(S12:S47,"K(Z)"))</f>
        <v>1</v>
      </c>
      <c r="T57" s="359"/>
      <c r="U57" s="359"/>
      <c r="V57" s="102"/>
      <c r="W57" s="360" t="str">
        <f>IF(COUNTIF(W12:W47,"K(Z)")=0,"",COUNTIF(W12:W47,"K(Z)"))</f>
        <v/>
      </c>
      <c r="X57" s="359"/>
      <c r="Y57" s="359"/>
      <c r="Z57" s="102"/>
      <c r="AA57" s="360" t="str">
        <f>IF(COUNTIF(AA12:AA47,"K(Z)")=0,"",COUNTIF(AA12:AA47,"K(Z)"))</f>
        <v/>
      </c>
      <c r="AB57" s="359"/>
      <c r="AC57" s="359"/>
      <c r="AD57" s="102"/>
      <c r="AE57" s="370">
        <f t="shared" si="7"/>
        <v>3</v>
      </c>
      <c r="AF57" s="423"/>
      <c r="AG57" s="423"/>
    </row>
    <row r="58" spans="1:33" x14ac:dyDescent="0.2">
      <c r="A58" s="511"/>
      <c r="B58" s="150"/>
      <c r="C58" s="358" t="s">
        <v>21</v>
      </c>
      <c r="D58" s="359"/>
      <c r="E58" s="359"/>
      <c r="F58" s="102"/>
      <c r="G58" s="360" t="str">
        <f>IF(COUNTIF(G12:G47,"AV")=0,"",COUNTIF(G12:G47,"AV"))</f>
        <v/>
      </c>
      <c r="H58" s="359"/>
      <c r="I58" s="359"/>
      <c r="J58" s="102"/>
      <c r="K58" s="360" t="str">
        <f>IF(COUNTIF(K12:K47,"AV")=0,"",COUNTIF(K12:K47,"AV"))</f>
        <v/>
      </c>
      <c r="L58" s="359"/>
      <c r="M58" s="359"/>
      <c r="N58" s="102"/>
      <c r="O58" s="360" t="str">
        <f>IF(COUNTIF(O12:O47,"AV")=0,"",COUNTIF(O12:O47,"AV"))</f>
        <v/>
      </c>
      <c r="P58" s="359"/>
      <c r="Q58" s="359"/>
      <c r="R58" s="102"/>
      <c r="S58" s="360" t="str">
        <f>IF(COUNTIF(S12:S47,"AV")=0,"",COUNTIF(S12:S47,"AV"))</f>
        <v/>
      </c>
      <c r="T58" s="359"/>
      <c r="U58" s="359"/>
      <c r="V58" s="102"/>
      <c r="W58" s="360" t="str">
        <f>IF(COUNTIF(W12:W47,"AV")=0,"",COUNTIF(W12:W47,"AV"))</f>
        <v/>
      </c>
      <c r="X58" s="359"/>
      <c r="Y58" s="359"/>
      <c r="Z58" s="102"/>
      <c r="AA58" s="360" t="str">
        <f>IF(COUNTIF(AA12:AA47,"AV")=0,"",COUNTIF(AA12:AA47,"AV"))</f>
        <v/>
      </c>
      <c r="AB58" s="359"/>
      <c r="AC58" s="359"/>
      <c r="AD58" s="102"/>
      <c r="AE58" s="370" t="str">
        <f t="shared" si="7"/>
        <v/>
      </c>
      <c r="AF58" s="423"/>
      <c r="AG58" s="423"/>
    </row>
    <row r="59" spans="1:33" x14ac:dyDescent="0.2">
      <c r="A59" s="511"/>
      <c r="B59" s="150"/>
      <c r="C59" s="358" t="s">
        <v>205</v>
      </c>
      <c r="D59" s="359"/>
      <c r="E59" s="359"/>
      <c r="F59" s="102"/>
      <c r="G59" s="360" t="str">
        <f>IF(COUNTIF(G12:G47,"KV")=0,"",COUNTIF(G12:G47,"KV"))</f>
        <v/>
      </c>
      <c r="H59" s="359"/>
      <c r="I59" s="359"/>
      <c r="J59" s="102"/>
      <c r="K59" s="360" t="str">
        <f>IF(COUNTIF(K12:K47,"KV")=0,"",COUNTIF(K12:K47,"KV"))</f>
        <v/>
      </c>
      <c r="L59" s="359"/>
      <c r="M59" s="359"/>
      <c r="N59" s="102"/>
      <c r="O59" s="360" t="str">
        <f>IF(COUNTIF(O12:O47,"KV")=0,"",COUNTIF(O12:O47,"KV"))</f>
        <v/>
      </c>
      <c r="P59" s="359"/>
      <c r="Q59" s="359"/>
      <c r="R59" s="102"/>
      <c r="S59" s="360" t="str">
        <f>IF(COUNTIF(S12:S47,"KV")=0,"",COUNTIF(S12:S47,"KV"))</f>
        <v/>
      </c>
      <c r="T59" s="359"/>
      <c r="U59" s="359"/>
      <c r="V59" s="102"/>
      <c r="W59" s="360" t="str">
        <f>IF(COUNTIF(W12:W47,"KV")=0,"",COUNTIF(W12:W47,"KV"))</f>
        <v/>
      </c>
      <c r="X59" s="359"/>
      <c r="Y59" s="359"/>
      <c r="Z59" s="102"/>
      <c r="AA59" s="360" t="str">
        <f>IF(COUNTIF(AA12:AA47,"KV")=0,"",COUNTIF(AA12:AA47,"KV"))</f>
        <v/>
      </c>
      <c r="AB59" s="359"/>
      <c r="AC59" s="359"/>
      <c r="AD59" s="102"/>
      <c r="AE59" s="370" t="str">
        <f t="shared" si="7"/>
        <v/>
      </c>
      <c r="AF59" s="423"/>
      <c r="AG59" s="423"/>
    </row>
    <row r="60" spans="1:33" x14ac:dyDescent="0.2">
      <c r="A60" s="511"/>
      <c r="B60" s="150"/>
      <c r="C60" s="358" t="s">
        <v>206</v>
      </c>
      <c r="D60" s="364"/>
      <c r="E60" s="364"/>
      <c r="F60" s="365"/>
      <c r="G60" s="360" t="str">
        <f>IF(COUNTIF(G12:G47,"SZG")=0,"",COUNTIF(G12:G47,"SZG"))</f>
        <v/>
      </c>
      <c r="H60" s="364"/>
      <c r="I60" s="364"/>
      <c r="J60" s="365"/>
      <c r="K60" s="360" t="str">
        <f>IF(COUNTIF(K12:K47,"SZG")=0,"",COUNTIF(K12:K47,"SZG"))</f>
        <v/>
      </c>
      <c r="L60" s="364"/>
      <c r="M60" s="364"/>
      <c r="N60" s="365"/>
      <c r="O60" s="360">
        <f>IF(COUNTIF(O12:O47,"SZG")=0,"",COUNTIF(O12:O47,"SZG"))</f>
        <v>1</v>
      </c>
      <c r="P60" s="364"/>
      <c r="Q60" s="364"/>
      <c r="R60" s="365"/>
      <c r="S60" s="360" t="str">
        <f>IF(COUNTIF(S12:S47,"SZG")=0,"",COUNTIF(S12:S47,"SZG"))</f>
        <v/>
      </c>
      <c r="T60" s="364"/>
      <c r="U60" s="364"/>
      <c r="V60" s="365"/>
      <c r="W60" s="360" t="str">
        <f>IF(COUNTIF(W12:W47,"SZG")=0,"",COUNTIF(W12:W47,"SZG"))</f>
        <v/>
      </c>
      <c r="X60" s="364"/>
      <c r="Y60" s="364"/>
      <c r="Z60" s="365"/>
      <c r="AA60" s="360" t="str">
        <f>IF(COUNTIF(AA12:AA47,"SZG")=0,"",COUNTIF(AA12:AA47,"SZG"))</f>
        <v/>
      </c>
      <c r="AB60" s="359"/>
      <c r="AC60" s="359"/>
      <c r="AD60" s="102"/>
      <c r="AE60" s="370">
        <f t="shared" si="7"/>
        <v>1</v>
      </c>
      <c r="AF60" s="423"/>
      <c r="AG60" s="423"/>
    </row>
    <row r="61" spans="1:33" x14ac:dyDescent="0.2">
      <c r="A61" s="511"/>
      <c r="B61" s="150"/>
      <c r="C61" s="358" t="s">
        <v>207</v>
      </c>
      <c r="D61" s="364"/>
      <c r="E61" s="364"/>
      <c r="F61" s="365"/>
      <c r="G61" s="360" t="str">
        <f>IF(COUNTIF(G12:G47,"ZV")=0,"",COUNTIF(G12:G47,"ZV"))</f>
        <v/>
      </c>
      <c r="H61" s="364"/>
      <c r="I61" s="364"/>
      <c r="J61" s="365"/>
      <c r="K61" s="360" t="str">
        <f>IF(COUNTIF(K12:K47,"ZV")=0,"",COUNTIF(K12:K47,"ZV"))</f>
        <v/>
      </c>
      <c r="L61" s="364"/>
      <c r="M61" s="364"/>
      <c r="N61" s="365"/>
      <c r="O61" s="360" t="str">
        <f>IF(COUNTIF(O12:O47,"ZV")=0,"",COUNTIF(O12:O47,"ZV"))</f>
        <v/>
      </c>
      <c r="P61" s="364"/>
      <c r="Q61" s="364"/>
      <c r="R61" s="365"/>
      <c r="S61" s="360" t="str">
        <f>IF(COUNTIF(S12:S47,"ZV")=0,"",COUNTIF(S12:S47,"ZV"))</f>
        <v/>
      </c>
      <c r="T61" s="364"/>
      <c r="U61" s="364"/>
      <c r="V61" s="365"/>
      <c r="W61" s="360" t="str">
        <f>IF(COUNTIF(W12:W47,"ZV")=0,"",COUNTIF(W12:W47,"ZV"))</f>
        <v/>
      </c>
      <c r="X61" s="364"/>
      <c r="Y61" s="364"/>
      <c r="Z61" s="365"/>
      <c r="AA61" s="360">
        <f>IF(COUNTIF(AA12:AA47,"ZV")=0,"",COUNTIF(AA12:AA47,"ZV"))</f>
        <v>1</v>
      </c>
      <c r="AB61" s="359"/>
      <c r="AC61" s="359"/>
      <c r="AD61" s="102"/>
      <c r="AE61" s="370">
        <f t="shared" si="7"/>
        <v>1</v>
      </c>
      <c r="AF61" s="423"/>
      <c r="AG61" s="423"/>
    </row>
    <row r="62" spans="1:33" ht="13.5" thickBot="1" x14ac:dyDescent="0.25">
      <c r="A62" s="512"/>
      <c r="B62" s="513"/>
      <c r="C62" s="407" t="s">
        <v>27</v>
      </c>
      <c r="D62" s="408"/>
      <c r="E62" s="408"/>
      <c r="F62" s="409"/>
      <c r="G62" s="410">
        <f>IF(SUM(G50:G61)=0,"",SUM(G50:G61))</f>
        <v>2</v>
      </c>
      <c r="H62" s="408"/>
      <c r="I62" s="408"/>
      <c r="J62" s="409"/>
      <c r="K62" s="410">
        <f>IF(SUM(K50:K61)=0,"",SUM(K50:K61))</f>
        <v>5</v>
      </c>
      <c r="L62" s="408"/>
      <c r="M62" s="408"/>
      <c r="N62" s="409"/>
      <c r="O62" s="410">
        <f>IF(SUM(O50:O61)=0,"",SUM(O50:O61))</f>
        <v>5</v>
      </c>
      <c r="P62" s="408"/>
      <c r="Q62" s="408"/>
      <c r="R62" s="409"/>
      <c r="S62" s="410">
        <f>IF(SUM(S50:S61)=0,"",SUM(S50:S61))</f>
        <v>6</v>
      </c>
      <c r="T62" s="408"/>
      <c r="U62" s="408"/>
      <c r="V62" s="409"/>
      <c r="W62" s="410">
        <f>IF(SUM(W50:W61)=0,"",SUM(W50:W61))</f>
        <v>3</v>
      </c>
      <c r="X62" s="408"/>
      <c r="Y62" s="408"/>
      <c r="Z62" s="409"/>
      <c r="AA62" s="410">
        <f>IF(SUM(AA50:AA61)=0,"",SUM(AA50:AA61))</f>
        <v>7</v>
      </c>
      <c r="AB62" s="408"/>
      <c r="AC62" s="408"/>
      <c r="AD62" s="409"/>
      <c r="AE62" s="370">
        <f t="shared" si="7"/>
        <v>28</v>
      </c>
      <c r="AF62" s="423"/>
      <c r="AG62" s="423"/>
    </row>
    <row r="63" spans="1:33" ht="13.5" thickTop="1" x14ac:dyDescent="0.2">
      <c r="AF63" s="423"/>
      <c r="AG63" s="423"/>
    </row>
    <row r="64" spans="1:33" x14ac:dyDescent="0.2">
      <c r="AF64" s="423"/>
      <c r="AG64" s="423"/>
    </row>
    <row r="65" spans="32:33" x14ac:dyDescent="0.2">
      <c r="AF65" s="423"/>
      <c r="AG65" s="423"/>
    </row>
    <row r="66" spans="32:33" x14ac:dyDescent="0.2">
      <c r="AF66" s="423"/>
      <c r="AG66" s="423"/>
    </row>
    <row r="67" spans="32:33" x14ac:dyDescent="0.2">
      <c r="AF67" s="423"/>
      <c r="AG67" s="423"/>
    </row>
    <row r="68" spans="32:33" x14ac:dyDescent="0.2">
      <c r="AF68" s="423"/>
      <c r="AG68" s="423"/>
    </row>
    <row r="69" spans="32:33" x14ac:dyDescent="0.2">
      <c r="AF69" s="423"/>
      <c r="AG69" s="423"/>
    </row>
    <row r="70" spans="32:33" x14ac:dyDescent="0.2">
      <c r="AF70" s="423"/>
      <c r="AG70" s="423"/>
    </row>
    <row r="71" spans="32:33" x14ac:dyDescent="0.2">
      <c r="AF71" s="423"/>
      <c r="AG71" s="423"/>
    </row>
    <row r="72" spans="32:33" x14ac:dyDescent="0.2">
      <c r="AF72" s="423"/>
      <c r="AG72" s="423"/>
    </row>
    <row r="73" spans="32:33" x14ac:dyDescent="0.2">
      <c r="AF73" s="423"/>
      <c r="AG73" s="423"/>
    </row>
    <row r="74" spans="32:33" x14ac:dyDescent="0.2">
      <c r="AF74" s="423"/>
      <c r="AG74" s="423"/>
    </row>
    <row r="75" spans="32:33" x14ac:dyDescent="0.2">
      <c r="AF75" s="423"/>
      <c r="AG75" s="423"/>
    </row>
    <row r="76" spans="32:33" x14ac:dyDescent="0.2">
      <c r="AF76" s="423"/>
      <c r="AG76" s="423"/>
    </row>
    <row r="77" spans="32:33" x14ac:dyDescent="0.2">
      <c r="AF77" s="423"/>
      <c r="AG77" s="423"/>
    </row>
    <row r="78" spans="32:33" x14ac:dyDescent="0.2">
      <c r="AF78" s="423"/>
      <c r="AG78" s="423"/>
    </row>
    <row r="79" spans="32:33" x14ac:dyDescent="0.2">
      <c r="AF79" s="423"/>
      <c r="AG79" s="423"/>
    </row>
    <row r="80" spans="32:33" x14ac:dyDescent="0.2">
      <c r="AF80" s="423"/>
      <c r="AG80" s="423"/>
    </row>
    <row r="81" spans="32:33" x14ac:dyDescent="0.2">
      <c r="AF81" s="423"/>
      <c r="AG81" s="423"/>
    </row>
    <row r="82" spans="32:33" x14ac:dyDescent="0.2">
      <c r="AF82" s="423"/>
      <c r="AG82" s="423"/>
    </row>
    <row r="83" spans="32:33" x14ac:dyDescent="0.2">
      <c r="AF83" s="423"/>
      <c r="AG83" s="423"/>
    </row>
    <row r="84" spans="32:33" x14ac:dyDescent="0.2">
      <c r="AF84" s="423"/>
      <c r="AG84" s="423"/>
    </row>
    <row r="85" spans="32:33" x14ac:dyDescent="0.2">
      <c r="AF85" s="423"/>
      <c r="AG85" s="423"/>
    </row>
    <row r="86" spans="32:33" x14ac:dyDescent="0.2">
      <c r="AF86" s="423"/>
      <c r="AG86" s="423"/>
    </row>
    <row r="87" spans="32:33" x14ac:dyDescent="0.2">
      <c r="AF87" s="423"/>
      <c r="AG87" s="423"/>
    </row>
    <row r="88" spans="32:33" x14ac:dyDescent="0.2">
      <c r="AF88" s="423"/>
      <c r="AG88" s="423"/>
    </row>
    <row r="89" spans="32:33" x14ac:dyDescent="0.2">
      <c r="AF89" s="423"/>
      <c r="AG89" s="423"/>
    </row>
    <row r="90" spans="32:33" x14ac:dyDescent="0.2">
      <c r="AF90" s="423"/>
      <c r="AG90" s="423"/>
    </row>
    <row r="91" spans="32:33" x14ac:dyDescent="0.2">
      <c r="AF91" s="423"/>
      <c r="AG91" s="423"/>
    </row>
    <row r="92" spans="32:33" x14ac:dyDescent="0.2">
      <c r="AF92" s="423"/>
      <c r="AG92" s="423"/>
    </row>
    <row r="93" spans="32:33" x14ac:dyDescent="0.2">
      <c r="AF93" s="423"/>
      <c r="AG93" s="423"/>
    </row>
    <row r="94" spans="32:33" x14ac:dyDescent="0.2">
      <c r="AF94" s="423"/>
      <c r="AG94" s="423"/>
    </row>
    <row r="95" spans="32:33" x14ac:dyDescent="0.2">
      <c r="AF95" s="423"/>
      <c r="AG95" s="423"/>
    </row>
    <row r="96" spans="32:33" x14ac:dyDescent="0.2">
      <c r="AF96" s="423"/>
      <c r="AG96" s="423"/>
    </row>
    <row r="97" spans="32:33" x14ac:dyDescent="0.2">
      <c r="AF97" s="423"/>
      <c r="AG97" s="423"/>
    </row>
    <row r="98" spans="32:33" x14ac:dyDescent="0.2">
      <c r="AF98" s="423"/>
      <c r="AG98" s="423"/>
    </row>
    <row r="99" spans="32:33" x14ac:dyDescent="0.2">
      <c r="AF99" s="423"/>
      <c r="AG99" s="423"/>
    </row>
    <row r="100" spans="32:33" x14ac:dyDescent="0.2">
      <c r="AF100" s="423"/>
      <c r="AG100" s="423"/>
    </row>
    <row r="101" spans="32:33" x14ac:dyDescent="0.2">
      <c r="AF101" s="423"/>
      <c r="AG101" s="423"/>
    </row>
    <row r="102" spans="32:33" x14ac:dyDescent="0.2">
      <c r="AF102" s="423"/>
      <c r="AG102" s="423"/>
    </row>
    <row r="103" spans="32:33" x14ac:dyDescent="0.2">
      <c r="AF103" s="423"/>
      <c r="AG103" s="423"/>
    </row>
    <row r="104" spans="32:33" x14ac:dyDescent="0.2">
      <c r="AF104" s="423"/>
      <c r="AG104" s="423"/>
    </row>
    <row r="105" spans="32:33" x14ac:dyDescent="0.2">
      <c r="AF105" s="423"/>
      <c r="AG105" s="423"/>
    </row>
    <row r="106" spans="32:33" x14ac:dyDescent="0.2">
      <c r="AF106" s="423"/>
      <c r="AG106" s="423"/>
    </row>
    <row r="107" spans="32:33" x14ac:dyDescent="0.2">
      <c r="AF107" s="423"/>
      <c r="AG107" s="423"/>
    </row>
    <row r="108" spans="32:33" x14ac:dyDescent="0.2">
      <c r="AF108" s="423"/>
      <c r="AG108" s="423"/>
    </row>
    <row r="109" spans="32:33" x14ac:dyDescent="0.2">
      <c r="AF109" s="423"/>
      <c r="AG109" s="423"/>
    </row>
    <row r="110" spans="32:33" x14ac:dyDescent="0.2">
      <c r="AF110" s="423"/>
      <c r="AG110" s="423"/>
    </row>
    <row r="111" spans="32:33" x14ac:dyDescent="0.2">
      <c r="AF111" s="423"/>
      <c r="AG111" s="423"/>
    </row>
    <row r="112" spans="32:33" x14ac:dyDescent="0.2">
      <c r="AF112" s="423"/>
      <c r="AG112" s="423"/>
    </row>
    <row r="113" spans="32:33" x14ac:dyDescent="0.2">
      <c r="AF113" s="423"/>
      <c r="AG113" s="423"/>
    </row>
    <row r="114" spans="32:33" x14ac:dyDescent="0.2">
      <c r="AF114" s="423"/>
      <c r="AG114" s="423"/>
    </row>
    <row r="115" spans="32:33" x14ac:dyDescent="0.2">
      <c r="AF115" s="423"/>
      <c r="AG115" s="423"/>
    </row>
    <row r="116" spans="32:33" x14ac:dyDescent="0.2">
      <c r="AF116" s="423"/>
      <c r="AG116" s="423"/>
    </row>
    <row r="117" spans="32:33" x14ac:dyDescent="0.2">
      <c r="AF117" s="423"/>
      <c r="AG117" s="423"/>
    </row>
    <row r="118" spans="32:33" x14ac:dyDescent="0.2">
      <c r="AF118" s="423"/>
      <c r="AG118" s="423"/>
    </row>
    <row r="119" spans="32:33" x14ac:dyDescent="0.2">
      <c r="AF119" s="423"/>
      <c r="AG119" s="423"/>
    </row>
    <row r="120" spans="32:33" x14ac:dyDescent="0.2">
      <c r="AF120" s="423"/>
      <c r="AG120" s="423"/>
    </row>
    <row r="121" spans="32:33" x14ac:dyDescent="0.2">
      <c r="AF121" s="423"/>
      <c r="AG121" s="423"/>
    </row>
    <row r="122" spans="32:33" x14ac:dyDescent="0.2">
      <c r="AF122" s="423"/>
      <c r="AG122" s="423"/>
    </row>
    <row r="123" spans="32:33" x14ac:dyDescent="0.2">
      <c r="AF123" s="423"/>
      <c r="AG123" s="423"/>
    </row>
    <row r="124" spans="32:33" x14ac:dyDescent="0.2">
      <c r="AF124" s="423"/>
      <c r="AG124" s="423"/>
    </row>
    <row r="125" spans="32:33" x14ac:dyDescent="0.2">
      <c r="AF125" s="423"/>
      <c r="AG125" s="423"/>
    </row>
    <row r="126" spans="32:33" x14ac:dyDescent="0.2">
      <c r="AF126" s="423"/>
      <c r="AG126" s="423"/>
    </row>
    <row r="127" spans="32:33" x14ac:dyDescent="0.2">
      <c r="AF127" s="423"/>
      <c r="AG127" s="423"/>
    </row>
    <row r="128" spans="32:33" x14ac:dyDescent="0.2">
      <c r="AF128" s="423"/>
      <c r="AG128" s="423"/>
    </row>
    <row r="129" spans="32:33" x14ac:dyDescent="0.2">
      <c r="AF129" s="423"/>
      <c r="AG129" s="423"/>
    </row>
    <row r="130" spans="32:33" x14ac:dyDescent="0.2">
      <c r="AF130" s="423"/>
      <c r="AG130" s="423"/>
    </row>
    <row r="131" spans="32:33" x14ac:dyDescent="0.2">
      <c r="AF131" s="423"/>
      <c r="AG131" s="423"/>
    </row>
    <row r="132" spans="32:33" x14ac:dyDescent="0.2">
      <c r="AF132" s="423"/>
      <c r="AG132" s="423"/>
    </row>
    <row r="133" spans="32:33" x14ac:dyDescent="0.2">
      <c r="AF133" s="423"/>
      <c r="AG133" s="423"/>
    </row>
    <row r="134" spans="32:33" x14ac:dyDescent="0.2">
      <c r="AF134" s="423"/>
      <c r="AG134" s="423"/>
    </row>
  </sheetData>
  <protectedRanges>
    <protectedRange sqref="C49" name="Tartomány4"/>
    <protectedRange sqref="C61:C62" name="Tartomány4_1"/>
    <protectedRange sqref="C20:C25" name="Tartomány1_2_1"/>
    <protectedRange sqref="C40:C41 C34:C35" name="Tartomány1_2_1_4"/>
    <protectedRange sqref="C15" name="Tartomány1_2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8:S48"/>
    <mergeCell ref="A49:S49"/>
    <mergeCell ref="AD8:AD9"/>
    <mergeCell ref="AE8:AE9"/>
    <mergeCell ref="D39:S39"/>
    <mergeCell ref="T39:AA39"/>
    <mergeCell ref="AB39:AE3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4:S44"/>
    <mergeCell ref="T44:AA44"/>
    <mergeCell ref="AB44:AE44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70"/>
  <sheetViews>
    <sheetView zoomScaleNormal="100" workbookViewId="0">
      <selection activeCell="J15" sqref="J15"/>
    </sheetView>
  </sheetViews>
  <sheetFormatPr defaultColWidth="10.6640625" defaultRowHeight="12.75" x14ac:dyDescent="0.2"/>
  <cols>
    <col min="1" max="1" width="12.5" style="424" customWidth="1"/>
    <col min="2" max="2" width="43.5" style="424" customWidth="1"/>
    <col min="3" max="3" width="12.33203125" style="424" bestFit="1" customWidth="1"/>
    <col min="4" max="4" width="49" style="424" bestFit="1" customWidth="1"/>
    <col min="5" max="16384" width="10.6640625" style="424"/>
  </cols>
  <sheetData>
    <row r="1" spans="1:4" x14ac:dyDescent="0.2">
      <c r="A1" s="893" t="s">
        <v>605</v>
      </c>
      <c r="B1" s="893"/>
      <c r="C1" s="893"/>
      <c r="D1" s="893"/>
    </row>
    <row r="2" spans="1:4" x14ac:dyDescent="0.2">
      <c r="A2" s="894" t="s">
        <v>10</v>
      </c>
      <c r="B2" s="894"/>
      <c r="C2" s="894"/>
      <c r="D2" s="894"/>
    </row>
    <row r="3" spans="1:4" x14ac:dyDescent="0.2">
      <c r="A3" s="895" t="s">
        <v>0</v>
      </c>
      <c r="B3" s="894" t="s">
        <v>8</v>
      </c>
      <c r="C3" s="894" t="s">
        <v>11</v>
      </c>
      <c r="D3" s="894"/>
    </row>
    <row r="4" spans="1:4" x14ac:dyDescent="0.2">
      <c r="A4" s="895"/>
      <c r="B4" s="894"/>
      <c r="C4" s="679" t="s">
        <v>0</v>
      </c>
      <c r="D4" s="680" t="s">
        <v>12</v>
      </c>
    </row>
    <row r="5" spans="1:4" x14ac:dyDescent="0.2">
      <c r="A5" s="684" t="s">
        <v>75</v>
      </c>
      <c r="B5" s="685" t="s">
        <v>76</v>
      </c>
      <c r="C5" s="684" t="s">
        <v>77</v>
      </c>
      <c r="D5" s="685" t="s">
        <v>78</v>
      </c>
    </row>
    <row r="6" spans="1:4" x14ac:dyDescent="0.2">
      <c r="A6" s="684" t="s">
        <v>30</v>
      </c>
      <c r="B6" s="685" t="s">
        <v>31</v>
      </c>
      <c r="C6" s="684" t="s">
        <v>32</v>
      </c>
      <c r="D6" s="685" t="s">
        <v>33</v>
      </c>
    </row>
    <row r="7" spans="1:4" x14ac:dyDescent="0.2">
      <c r="A7" s="684" t="s">
        <v>34</v>
      </c>
      <c r="B7" s="685" t="s">
        <v>35</v>
      </c>
      <c r="C7" s="684" t="s">
        <v>30</v>
      </c>
      <c r="D7" s="685" t="s">
        <v>31</v>
      </c>
    </row>
    <row r="8" spans="1:4" x14ac:dyDescent="0.2">
      <c r="A8" s="684" t="s">
        <v>36</v>
      </c>
      <c r="B8" s="685" t="s">
        <v>37</v>
      </c>
      <c r="C8" s="684" t="s">
        <v>34</v>
      </c>
      <c r="D8" s="685" t="s">
        <v>35</v>
      </c>
    </row>
    <row r="9" spans="1:4" x14ac:dyDescent="0.2">
      <c r="A9" s="684" t="s">
        <v>38</v>
      </c>
      <c r="B9" s="685" t="s">
        <v>39</v>
      </c>
      <c r="C9" s="684" t="s">
        <v>36</v>
      </c>
      <c r="D9" s="685" t="s">
        <v>37</v>
      </c>
    </row>
    <row r="10" spans="1:4" x14ac:dyDescent="0.2">
      <c r="A10" s="687" t="s">
        <v>42</v>
      </c>
      <c r="B10" s="688" t="s">
        <v>43</v>
      </c>
      <c r="C10" s="687" t="s">
        <v>32</v>
      </c>
      <c r="D10" s="688" t="s">
        <v>33</v>
      </c>
    </row>
    <row r="11" spans="1:4" x14ac:dyDescent="0.2">
      <c r="A11" s="684" t="s">
        <v>40</v>
      </c>
      <c r="B11" s="685" t="s">
        <v>41</v>
      </c>
      <c r="C11" s="684" t="s">
        <v>42</v>
      </c>
      <c r="D11" s="685" t="s">
        <v>43</v>
      </c>
    </row>
    <row r="12" spans="1:4" x14ac:dyDescent="0.2">
      <c r="A12" s="684" t="s">
        <v>383</v>
      </c>
      <c r="B12" s="685" t="s">
        <v>48</v>
      </c>
      <c r="C12" s="684" t="s">
        <v>181</v>
      </c>
      <c r="D12" s="685" t="s">
        <v>49</v>
      </c>
    </row>
    <row r="13" spans="1:4" x14ac:dyDescent="0.2">
      <c r="A13" s="684" t="s">
        <v>50</v>
      </c>
      <c r="B13" s="685" t="s">
        <v>51</v>
      </c>
      <c r="C13" s="684" t="s">
        <v>181</v>
      </c>
      <c r="D13" s="685" t="s">
        <v>158</v>
      </c>
    </row>
    <row r="14" spans="1:4" x14ac:dyDescent="0.2">
      <c r="A14" s="684" t="s">
        <v>52</v>
      </c>
      <c r="B14" s="685" t="s">
        <v>53</v>
      </c>
      <c r="C14" s="684" t="s">
        <v>54</v>
      </c>
      <c r="D14" s="685" t="s">
        <v>51</v>
      </c>
    </row>
    <row r="15" spans="1:4" x14ac:dyDescent="0.2">
      <c r="A15" s="684" t="s">
        <v>59</v>
      </c>
      <c r="B15" s="685" t="s">
        <v>122</v>
      </c>
      <c r="C15" s="684" t="s">
        <v>368</v>
      </c>
      <c r="D15" s="685" t="s">
        <v>177</v>
      </c>
    </row>
    <row r="16" spans="1:4" x14ac:dyDescent="0.2">
      <c r="A16" s="684" t="s">
        <v>60</v>
      </c>
      <c r="B16" s="685" t="s">
        <v>61</v>
      </c>
      <c r="C16" s="684" t="s">
        <v>59</v>
      </c>
      <c r="D16" s="685" t="s">
        <v>122</v>
      </c>
    </row>
    <row r="17" spans="1:4" x14ac:dyDescent="0.2">
      <c r="A17" s="891" t="s">
        <v>64</v>
      </c>
      <c r="B17" s="892" t="s">
        <v>65</v>
      </c>
      <c r="C17" s="684" t="s">
        <v>120</v>
      </c>
      <c r="D17" s="685" t="s">
        <v>121</v>
      </c>
    </row>
    <row r="18" spans="1:4" x14ac:dyDescent="0.2">
      <c r="A18" s="891"/>
      <c r="B18" s="892"/>
      <c r="C18" s="684" t="s">
        <v>365</v>
      </c>
      <c r="D18" s="685" t="s">
        <v>172</v>
      </c>
    </row>
    <row r="19" spans="1:4" x14ac:dyDescent="0.2">
      <c r="A19" s="684" t="s">
        <v>457</v>
      </c>
      <c r="B19" s="685" t="s">
        <v>456</v>
      </c>
      <c r="C19" s="684" t="s">
        <v>365</v>
      </c>
      <c r="D19" s="685" t="s">
        <v>172</v>
      </c>
    </row>
    <row r="20" spans="1:4" ht="13.5" customHeight="1" x14ac:dyDescent="0.2">
      <c r="A20" s="684" t="s">
        <v>62</v>
      </c>
      <c r="B20" s="685" t="s">
        <v>63</v>
      </c>
      <c r="C20" s="684" t="s">
        <v>64</v>
      </c>
      <c r="D20" s="685" t="s">
        <v>65</v>
      </c>
    </row>
    <row r="21" spans="1:4" ht="12.75" hidden="1" customHeight="1" x14ac:dyDescent="0.2">
      <c r="A21" s="891" t="s">
        <v>182</v>
      </c>
      <c r="B21" s="892" t="s">
        <v>183</v>
      </c>
      <c r="C21" s="891" t="s">
        <v>417</v>
      </c>
      <c r="D21" s="891" t="s">
        <v>418</v>
      </c>
    </row>
    <row r="22" spans="1:4" x14ac:dyDescent="0.2">
      <c r="A22" s="891"/>
      <c r="B22" s="892"/>
      <c r="C22" s="891"/>
      <c r="D22" s="891"/>
    </row>
    <row r="23" spans="1:4" x14ac:dyDescent="0.2">
      <c r="A23" s="684" t="s">
        <v>184</v>
      </c>
      <c r="B23" s="685" t="s">
        <v>185</v>
      </c>
      <c r="C23" s="684" t="s">
        <v>182</v>
      </c>
      <c r="D23" s="685" t="s">
        <v>183</v>
      </c>
    </row>
    <row r="24" spans="1:4" x14ac:dyDescent="0.2">
      <c r="A24" s="687" t="s">
        <v>457</v>
      </c>
      <c r="B24" s="688" t="s">
        <v>456</v>
      </c>
      <c r="C24" s="687" t="s">
        <v>655</v>
      </c>
      <c r="D24" s="688" t="s">
        <v>656</v>
      </c>
    </row>
    <row r="25" spans="1:4" x14ac:dyDescent="0.2">
      <c r="A25" s="684" t="s">
        <v>369</v>
      </c>
      <c r="B25" s="685" t="s">
        <v>187</v>
      </c>
      <c r="C25" s="684" t="s">
        <v>429</v>
      </c>
      <c r="D25" s="685" t="s">
        <v>654</v>
      </c>
    </row>
    <row r="26" spans="1:4" ht="25.5" x14ac:dyDescent="0.2">
      <c r="A26" s="684" t="s">
        <v>370</v>
      </c>
      <c r="B26" s="685" t="s">
        <v>188</v>
      </c>
      <c r="C26" s="684" t="s">
        <v>429</v>
      </c>
      <c r="D26" s="685" t="s">
        <v>418</v>
      </c>
    </row>
    <row r="27" spans="1:4" x14ac:dyDescent="0.2">
      <c r="A27" s="684" t="s">
        <v>371</v>
      </c>
      <c r="B27" s="685" t="s">
        <v>420</v>
      </c>
      <c r="C27" s="684" t="s">
        <v>429</v>
      </c>
      <c r="D27" s="685" t="s">
        <v>418</v>
      </c>
    </row>
    <row r="28" spans="1:4" x14ac:dyDescent="0.2">
      <c r="A28" s="687" t="s">
        <v>599</v>
      </c>
      <c r="B28" s="688" t="s">
        <v>91</v>
      </c>
      <c r="C28" s="687" t="s">
        <v>598</v>
      </c>
      <c r="D28" s="688" t="s">
        <v>90</v>
      </c>
    </row>
    <row r="29" spans="1:4" x14ac:dyDescent="0.2">
      <c r="A29" s="687" t="s">
        <v>600</v>
      </c>
      <c r="B29" s="688" t="s">
        <v>597</v>
      </c>
      <c r="C29" s="687" t="s">
        <v>599</v>
      </c>
      <c r="D29" s="688" t="s">
        <v>91</v>
      </c>
    </row>
    <row r="30" spans="1:4" x14ac:dyDescent="0.2">
      <c r="A30" s="684" t="s">
        <v>67</v>
      </c>
      <c r="B30" s="685" t="s">
        <v>68</v>
      </c>
      <c r="C30" s="684" t="s">
        <v>69</v>
      </c>
      <c r="D30" s="685" t="s">
        <v>70</v>
      </c>
    </row>
    <row r="31" spans="1:4" x14ac:dyDescent="0.2">
      <c r="A31" s="684" t="s">
        <v>71</v>
      </c>
      <c r="B31" s="685" t="s">
        <v>72</v>
      </c>
      <c r="C31" s="684" t="s">
        <v>67</v>
      </c>
      <c r="D31" s="685" t="s">
        <v>68</v>
      </c>
    </row>
    <row r="32" spans="1:4" x14ac:dyDescent="0.2">
      <c r="A32" s="684" t="s">
        <v>73</v>
      </c>
      <c r="B32" s="685" t="s">
        <v>74</v>
      </c>
      <c r="C32" s="684" t="s">
        <v>71</v>
      </c>
      <c r="D32" s="685" t="s">
        <v>72</v>
      </c>
    </row>
    <row r="33" spans="1:4" x14ac:dyDescent="0.2">
      <c r="A33" s="684" t="s">
        <v>650</v>
      </c>
      <c r="B33" s="685" t="s">
        <v>450</v>
      </c>
      <c r="C33" s="684" t="s">
        <v>73</v>
      </c>
      <c r="D33" s="685" t="s">
        <v>74</v>
      </c>
    </row>
    <row r="34" spans="1:4" x14ac:dyDescent="0.2">
      <c r="A34" s="684" t="s">
        <v>651</v>
      </c>
      <c r="B34" s="685" t="s">
        <v>451</v>
      </c>
      <c r="C34" s="684" t="s">
        <v>650</v>
      </c>
      <c r="D34" s="685" t="s">
        <v>450</v>
      </c>
    </row>
    <row r="35" spans="1:4" x14ac:dyDescent="0.2">
      <c r="A35" s="687" t="s">
        <v>459</v>
      </c>
      <c r="B35" s="688" t="s">
        <v>657</v>
      </c>
      <c r="C35" s="687" t="s">
        <v>94</v>
      </c>
      <c r="D35" s="688" t="s">
        <v>95</v>
      </c>
    </row>
    <row r="36" spans="1:4" x14ac:dyDescent="0.2">
      <c r="A36" s="684" t="s">
        <v>92</v>
      </c>
      <c r="B36" s="685" t="s">
        <v>93</v>
      </c>
      <c r="C36" s="684" t="s">
        <v>94</v>
      </c>
      <c r="D36" s="685" t="s">
        <v>95</v>
      </c>
    </row>
    <row r="37" spans="1:4" x14ac:dyDescent="0.2">
      <c r="A37" s="684" t="s">
        <v>96</v>
      </c>
      <c r="B37" s="685" t="s">
        <v>97</v>
      </c>
      <c r="C37" s="684" t="s">
        <v>92</v>
      </c>
      <c r="D37" s="685" t="s">
        <v>93</v>
      </c>
    </row>
    <row r="38" spans="1:4" ht="15" customHeight="1" x14ac:dyDescent="0.2">
      <c r="A38" s="684" t="s">
        <v>98</v>
      </c>
      <c r="B38" s="685" t="s">
        <v>99</v>
      </c>
      <c r="C38" s="684" t="s">
        <v>96</v>
      </c>
      <c r="D38" s="685" t="s">
        <v>97</v>
      </c>
    </row>
    <row r="39" spans="1:4" x14ac:dyDescent="0.2">
      <c r="A39" s="684" t="s">
        <v>100</v>
      </c>
      <c r="B39" s="685" t="s">
        <v>101</v>
      </c>
      <c r="C39" s="684" t="s">
        <v>98</v>
      </c>
      <c r="D39" s="685" t="s">
        <v>99</v>
      </c>
    </row>
    <row r="40" spans="1:4" ht="12" customHeight="1" x14ac:dyDescent="0.2">
      <c r="A40" s="684" t="s">
        <v>102</v>
      </c>
      <c r="B40" s="685" t="s">
        <v>103</v>
      </c>
      <c r="C40" s="684" t="s">
        <v>100</v>
      </c>
      <c r="D40" s="685" t="s">
        <v>101</v>
      </c>
    </row>
    <row r="41" spans="1:4" x14ac:dyDescent="0.2">
      <c r="A41" s="684" t="s">
        <v>104</v>
      </c>
      <c r="B41" s="685" t="s">
        <v>105</v>
      </c>
      <c r="C41" s="684" t="s">
        <v>106</v>
      </c>
      <c r="D41" s="685" t="s">
        <v>107</v>
      </c>
    </row>
    <row r="42" spans="1:4" x14ac:dyDescent="0.2">
      <c r="A42" s="684" t="s">
        <v>108</v>
      </c>
      <c r="B42" s="685" t="s">
        <v>109</v>
      </c>
      <c r="C42" s="684" t="s">
        <v>104</v>
      </c>
      <c r="D42" s="685" t="s">
        <v>105</v>
      </c>
    </row>
    <row r="43" spans="1:4" ht="13.5" customHeight="1" x14ac:dyDescent="0.2">
      <c r="A43" s="684" t="s">
        <v>110</v>
      </c>
      <c r="B43" s="685" t="s">
        <v>111</v>
      </c>
      <c r="C43" s="684" t="s">
        <v>112</v>
      </c>
      <c r="D43" s="685" t="s">
        <v>113</v>
      </c>
    </row>
    <row r="44" spans="1:4" ht="14.25" customHeight="1" x14ac:dyDescent="0.2">
      <c r="A44" s="684" t="s">
        <v>348</v>
      </c>
      <c r="B44" s="685" t="s">
        <v>227</v>
      </c>
      <c r="C44" s="684" t="s">
        <v>346</v>
      </c>
      <c r="D44" s="685" t="s">
        <v>226</v>
      </c>
    </row>
    <row r="45" spans="1:4" ht="13.5" customHeight="1" x14ac:dyDescent="0.2">
      <c r="A45" s="684" t="s">
        <v>350</v>
      </c>
      <c r="B45" s="685" t="s">
        <v>228</v>
      </c>
      <c r="C45" s="684" t="s">
        <v>348</v>
      </c>
      <c r="D45" s="685" t="s">
        <v>349</v>
      </c>
    </row>
    <row r="46" spans="1:4" x14ac:dyDescent="0.2">
      <c r="A46" s="684" t="s">
        <v>354</v>
      </c>
      <c r="B46" s="685" t="s">
        <v>421</v>
      </c>
      <c r="C46" s="684" t="s">
        <v>353</v>
      </c>
      <c r="D46" s="685" t="s">
        <v>223</v>
      </c>
    </row>
    <row r="47" spans="1:4" x14ac:dyDescent="0.2">
      <c r="A47" s="684" t="s">
        <v>355</v>
      </c>
      <c r="B47" s="685" t="s">
        <v>422</v>
      </c>
      <c r="C47" s="684" t="s">
        <v>354</v>
      </c>
      <c r="D47" s="685" t="s">
        <v>421</v>
      </c>
    </row>
    <row r="48" spans="1:4" x14ac:dyDescent="0.2">
      <c r="A48" s="684" t="s">
        <v>356</v>
      </c>
      <c r="B48" s="685" t="s">
        <v>423</v>
      </c>
      <c r="C48" s="684" t="s">
        <v>355</v>
      </c>
      <c r="D48" s="685" t="s">
        <v>422</v>
      </c>
    </row>
    <row r="49" spans="1:4" ht="25.5" x14ac:dyDescent="0.2">
      <c r="A49" s="684" t="s">
        <v>358</v>
      </c>
      <c r="B49" s="685" t="s">
        <v>424</v>
      </c>
      <c r="C49" s="684" t="s">
        <v>357</v>
      </c>
      <c r="D49" s="685" t="s">
        <v>425</v>
      </c>
    </row>
    <row r="50" spans="1:4" ht="12.75" customHeight="1" x14ac:dyDescent="0.2">
      <c r="A50" s="684" t="s">
        <v>359</v>
      </c>
      <c r="B50" s="685" t="s">
        <v>426</v>
      </c>
      <c r="C50" s="684" t="s">
        <v>358</v>
      </c>
      <c r="D50" s="685" t="s">
        <v>424</v>
      </c>
    </row>
    <row r="51" spans="1:4" ht="12.75" customHeight="1" x14ac:dyDescent="0.2">
      <c r="A51" s="684" t="s">
        <v>360</v>
      </c>
      <c r="B51" s="685" t="s">
        <v>427</v>
      </c>
      <c r="C51" s="684" t="s">
        <v>359</v>
      </c>
      <c r="D51" s="685" t="s">
        <v>426</v>
      </c>
    </row>
    <row r="52" spans="1:4" x14ac:dyDescent="0.2">
      <c r="A52" s="684" t="s">
        <v>394</v>
      </c>
      <c r="B52" s="685" t="s">
        <v>395</v>
      </c>
      <c r="C52" s="684" t="s">
        <v>346</v>
      </c>
      <c r="D52" s="685" t="s">
        <v>428</v>
      </c>
    </row>
    <row r="53" spans="1:4" x14ac:dyDescent="0.2">
      <c r="A53" s="888" t="s">
        <v>410</v>
      </c>
      <c r="B53" s="889" t="s">
        <v>249</v>
      </c>
      <c r="C53" s="890" t="s">
        <v>606</v>
      </c>
      <c r="D53" s="890" t="s">
        <v>607</v>
      </c>
    </row>
    <row r="54" spans="1:4" x14ac:dyDescent="0.2">
      <c r="A54" s="888"/>
      <c r="B54" s="889"/>
      <c r="C54" s="890"/>
      <c r="D54" s="890"/>
    </row>
    <row r="55" spans="1:4" ht="38.25" x14ac:dyDescent="0.2">
      <c r="A55" s="646" t="s">
        <v>411</v>
      </c>
      <c r="B55" s="647" t="s">
        <v>608</v>
      </c>
      <c r="C55" s="683" t="s">
        <v>606</v>
      </c>
      <c r="D55" s="681" t="s">
        <v>607</v>
      </c>
    </row>
    <row r="56" spans="1:4" ht="25.5" x14ac:dyDescent="0.2">
      <c r="A56" s="686" t="s">
        <v>609</v>
      </c>
      <c r="B56" s="647" t="s">
        <v>610</v>
      </c>
      <c r="C56" s="683" t="s">
        <v>606</v>
      </c>
      <c r="D56" s="681" t="s">
        <v>607</v>
      </c>
    </row>
    <row r="57" spans="1:4" ht="25.5" x14ac:dyDescent="0.2">
      <c r="A57" s="686" t="s">
        <v>611</v>
      </c>
      <c r="B57" s="649" t="s">
        <v>252</v>
      </c>
      <c r="C57" s="683" t="s">
        <v>612</v>
      </c>
      <c r="D57" s="681" t="s">
        <v>607</v>
      </c>
    </row>
    <row r="58" spans="1:4" x14ac:dyDescent="0.2">
      <c r="A58" s="686" t="s">
        <v>400</v>
      </c>
      <c r="B58" s="648" t="s">
        <v>234</v>
      </c>
      <c r="C58" s="686" t="s">
        <v>376</v>
      </c>
      <c r="D58" s="648" t="s">
        <v>233</v>
      </c>
    </row>
    <row r="59" spans="1:4" x14ac:dyDescent="0.2">
      <c r="A59" s="686" t="s">
        <v>399</v>
      </c>
      <c r="B59" s="648" t="s">
        <v>232</v>
      </c>
      <c r="C59" s="686" t="s">
        <v>398</v>
      </c>
      <c r="D59" s="648" t="s">
        <v>231</v>
      </c>
    </row>
    <row r="60" spans="1:4" x14ac:dyDescent="0.2">
      <c r="A60" s="686" t="s">
        <v>408</v>
      </c>
      <c r="B60" s="648" t="s">
        <v>613</v>
      </c>
      <c r="C60" s="686" t="s">
        <v>403</v>
      </c>
      <c r="D60" s="648" t="s">
        <v>242</v>
      </c>
    </row>
    <row r="61" spans="1:4" x14ac:dyDescent="0.2">
      <c r="A61" s="682" t="s">
        <v>377</v>
      </c>
      <c r="B61" s="424" t="s">
        <v>614</v>
      </c>
      <c r="C61" s="682" t="s">
        <v>362</v>
      </c>
      <c r="D61" s="424" t="s">
        <v>615</v>
      </c>
    </row>
    <row r="62" spans="1:4" x14ac:dyDescent="0.2">
      <c r="A62" s="686" t="s">
        <v>260</v>
      </c>
      <c r="B62" s="648" t="s">
        <v>261</v>
      </c>
      <c r="C62" s="686" t="s">
        <v>258</v>
      </c>
      <c r="D62" s="648" t="s">
        <v>259</v>
      </c>
    </row>
    <row r="63" spans="1:4" x14ac:dyDescent="0.2">
      <c r="A63" s="686" t="s">
        <v>262</v>
      </c>
      <c r="B63" s="648" t="s">
        <v>263</v>
      </c>
      <c r="C63" s="686" t="s">
        <v>260</v>
      </c>
      <c r="D63" s="648" t="s">
        <v>261</v>
      </c>
    </row>
    <row r="64" spans="1:4" x14ac:dyDescent="0.2">
      <c r="A64" s="686" t="s">
        <v>264</v>
      </c>
      <c r="B64" s="648" t="s">
        <v>265</v>
      </c>
      <c r="C64" s="686" t="s">
        <v>262</v>
      </c>
      <c r="D64" s="648" t="s">
        <v>263</v>
      </c>
    </row>
    <row r="65" spans="1:4" x14ac:dyDescent="0.2">
      <c r="A65" s="686" t="s">
        <v>268</v>
      </c>
      <c r="B65" s="648" t="s">
        <v>269</v>
      </c>
      <c r="C65" s="686" t="s">
        <v>266</v>
      </c>
      <c r="D65" s="648" t="s">
        <v>267</v>
      </c>
    </row>
    <row r="66" spans="1:4" x14ac:dyDescent="0.2">
      <c r="A66" s="686" t="s">
        <v>270</v>
      </c>
      <c r="B66" s="648" t="s">
        <v>271</v>
      </c>
      <c r="C66" s="686" t="s">
        <v>268</v>
      </c>
      <c r="D66" s="648" t="s">
        <v>269</v>
      </c>
    </row>
    <row r="67" spans="1:4" x14ac:dyDescent="0.2">
      <c r="A67" s="686" t="s">
        <v>272</v>
      </c>
      <c r="B67" s="648" t="s">
        <v>273</v>
      </c>
      <c r="C67" s="686" t="s">
        <v>270</v>
      </c>
      <c r="D67" s="648" t="s">
        <v>271</v>
      </c>
    </row>
    <row r="68" spans="1:4" x14ac:dyDescent="0.2">
      <c r="A68" s="686" t="s">
        <v>414</v>
      </c>
      <c r="B68" s="648" t="s">
        <v>616</v>
      </c>
      <c r="C68" s="686" t="s">
        <v>266</v>
      </c>
      <c r="D68" s="648" t="s">
        <v>267</v>
      </c>
    </row>
    <row r="69" spans="1:4" x14ac:dyDescent="0.2">
      <c r="A69" s="686" t="s">
        <v>416</v>
      </c>
      <c r="B69" s="648" t="s">
        <v>617</v>
      </c>
      <c r="C69" s="686" t="s">
        <v>415</v>
      </c>
      <c r="D69" s="648" t="s">
        <v>618</v>
      </c>
    </row>
    <row r="70" spans="1:4" x14ac:dyDescent="0.2">
      <c r="A70" s="648" t="s">
        <v>283</v>
      </c>
      <c r="B70" s="648" t="s">
        <v>284</v>
      </c>
      <c r="C70" s="648" t="s">
        <v>281</v>
      </c>
      <c r="D70" s="648" t="s">
        <v>282</v>
      </c>
    </row>
  </sheetData>
  <sheetProtection selectLockedCells="1" selectUnlockedCells="1"/>
  <protectedRanges>
    <protectedRange sqref="D52" name="Tartomány1_2_1"/>
  </protectedRanges>
  <mergeCells count="15">
    <mergeCell ref="A1:D1"/>
    <mergeCell ref="A2:D2"/>
    <mergeCell ref="A3:A4"/>
    <mergeCell ref="B3:B4"/>
    <mergeCell ref="C3:D3"/>
    <mergeCell ref="A53:A54"/>
    <mergeCell ref="B53:B54"/>
    <mergeCell ref="C53:C54"/>
    <mergeCell ref="D53:D54"/>
    <mergeCell ref="A17:A18"/>
    <mergeCell ref="B17:B18"/>
    <mergeCell ref="A21:A22"/>
    <mergeCell ref="B21:B22"/>
    <mergeCell ref="C21:C22"/>
    <mergeCell ref="D21:D22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7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BÜIGSZAK</vt:lpstr>
      <vt:lpstr>Bűnügyi nyomozó</vt:lpstr>
      <vt:lpstr>GV</vt:lpstr>
      <vt:lpstr>hírszerző</vt:lpstr>
      <vt:lpstr>info.</vt:lpstr>
      <vt:lpstr>pü.</vt:lpstr>
      <vt:lpstr>Előtanulmányi rend</vt:lpstr>
      <vt:lpstr>BÜIGSZAK!Nyomtatási_terület</vt:lpstr>
      <vt:lpstr>'Bűnügyi nyomozó'!Nyomtatási_terület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2020-10-15T07:55:07Z</cp:lastPrinted>
  <dcterms:created xsi:type="dcterms:W3CDTF">2011-10-11T07:28:39Z</dcterms:created>
  <dcterms:modified xsi:type="dcterms:W3CDTF">2023-06-15T10:14:02Z</dcterms:modified>
  <cp:category>munkaanyag</cp:category>
</cp:coreProperties>
</file>