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MikocziM\Desktop\Képzés-fejlesztés\2. Aktuális\LUDOVICEUM\Ludoviceum_2023\tantervi hálók_alap\"/>
    </mc:Choice>
  </mc:AlternateContent>
  <bookViews>
    <workbookView xWindow="1770" yWindow="1770" windowWidth="17280" windowHeight="5415"/>
  </bookViews>
  <sheets>
    <sheet name="BŰIGSZAK" sheetId="7" r:id="rId1"/>
    <sheet name="Bünűgyi nyomozó" sheetId="10" r:id="rId2"/>
    <sheet name="GV" sheetId="11" r:id="rId3"/>
    <sheet name="hírszerző" sheetId="12" r:id="rId4"/>
    <sheet name="info" sheetId="13" r:id="rId5"/>
    <sheet name="pü" sheetId="17" r:id="rId6"/>
    <sheet name="Előtanulmányi rend" sheetId="16" r:id="rId7"/>
  </sheets>
  <externalReferences>
    <externalReference r:id="rId8"/>
  </externalReferences>
  <definedNames>
    <definedName name="_1A83.2_1" localSheetId="6">#REF!</definedName>
    <definedName name="_1A83.2_1" localSheetId="5">#REF!</definedName>
    <definedName name="_1A83.2_1">#REF!</definedName>
    <definedName name="_2A83.2_2" localSheetId="6">#REF!</definedName>
    <definedName name="_2A83.2_2" localSheetId="5">#REF!</definedName>
    <definedName name="_2A83.2_2">#REF!</definedName>
    <definedName name="_3A83.2_3" localSheetId="6">#REF!</definedName>
    <definedName name="_3A83.2_3" localSheetId="5">#REF!</definedName>
    <definedName name="_3A83.2_3">#REF!</definedName>
    <definedName name="_4A83.2_4" localSheetId="6">#REF!</definedName>
    <definedName name="_4A83.2_4" localSheetId="5">#REF!</definedName>
    <definedName name="_4A83.2_4">#REF!</definedName>
    <definedName name="A83.2" localSheetId="1">#REF!</definedName>
    <definedName name="A83.2" localSheetId="6">#REF!</definedName>
    <definedName name="A83.2" localSheetId="5">#REF!</definedName>
    <definedName name="A83.2">#REF!</definedName>
    <definedName name="másol" localSheetId="6">#REF!</definedName>
    <definedName name="másol" localSheetId="5">#REF!</definedName>
    <definedName name="másol">#REF!</definedName>
    <definedName name="_xlnm.Print_Area" localSheetId="0">BŰIGSZAK!$A$1:$AU$169</definedName>
    <definedName name="_xlnm.Print_Area" localSheetId="1">'Bünűgyi nyomozó'!$A$1:$AU$59</definedName>
    <definedName name="_xlnm.Print_Area" localSheetId="2">GV!$A$1:$AU$63</definedName>
    <definedName name="_xlnm.Print_Area" localSheetId="3">hírszerző!$A$1:$AU$62</definedName>
    <definedName name="_xlnm.Print_Area" localSheetId="4">info!$A$1:$AU$62</definedName>
    <definedName name="_xlnm.Print_Area" localSheetId="5">pü!$A$1:$AU$64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240" i="7" l="1"/>
  <c r="W240" i="7"/>
  <c r="AE239" i="7"/>
  <c r="AC239" i="7"/>
  <c r="AS35" i="17" l="1"/>
  <c r="AQ35" i="17"/>
  <c r="AP35" i="17"/>
  <c r="AO35" i="17"/>
  <c r="AN35" i="17"/>
  <c r="AK35" i="17"/>
  <c r="AI35" i="17"/>
  <c r="AE35" i="17"/>
  <c r="AC35" i="17"/>
  <c r="Y35" i="17"/>
  <c r="W35" i="17"/>
  <c r="S35" i="17"/>
  <c r="Q35" i="17"/>
  <c r="M35" i="17"/>
  <c r="G35" i="17"/>
  <c r="E35" i="17"/>
  <c r="AS34" i="17"/>
  <c r="AN34" i="17"/>
  <c r="AS35" i="12"/>
  <c r="AN35" i="12"/>
  <c r="AL37" i="11"/>
  <c r="T37" i="11"/>
  <c r="AS30" i="10"/>
  <c r="AN30" i="10"/>
  <c r="AS36" i="11"/>
  <c r="AN36" i="11"/>
  <c r="AF68" i="7"/>
  <c r="Q70" i="7" l="1"/>
  <c r="S70" i="7"/>
  <c r="W70" i="7"/>
  <c r="Y70" i="7"/>
  <c r="AC70" i="7"/>
  <c r="AE70" i="7"/>
  <c r="AI70" i="7"/>
  <c r="AK70" i="7"/>
  <c r="AS70" i="7"/>
  <c r="AD68" i="7" l="1"/>
  <c r="AB68" i="7"/>
  <c r="AL37" i="13" l="1"/>
  <c r="AM61" i="17" l="1"/>
  <c r="AG61" i="17"/>
  <c r="AA61" i="17"/>
  <c r="U61" i="17"/>
  <c r="AS61" i="17" s="1"/>
  <c r="O61" i="17"/>
  <c r="I61" i="17"/>
  <c r="AM60" i="17"/>
  <c r="AG60" i="17"/>
  <c r="AA60" i="17"/>
  <c r="U60" i="17"/>
  <c r="O60" i="17"/>
  <c r="I60" i="17"/>
  <c r="AM59" i="17"/>
  <c r="AG59" i="17"/>
  <c r="AA59" i="17"/>
  <c r="U59" i="17"/>
  <c r="O59" i="17"/>
  <c r="I59" i="17"/>
  <c r="AM58" i="17"/>
  <c r="AG58" i="17"/>
  <c r="AA58" i="17"/>
  <c r="U58" i="17"/>
  <c r="O58" i="17"/>
  <c r="I58" i="17"/>
  <c r="AM57" i="17"/>
  <c r="AG57" i="17"/>
  <c r="AA57" i="17"/>
  <c r="U57" i="17"/>
  <c r="AS57" i="17" s="1"/>
  <c r="O57" i="17"/>
  <c r="I57" i="17"/>
  <c r="AM56" i="17"/>
  <c r="AG56" i="17"/>
  <c r="AA56" i="17"/>
  <c r="U56" i="17"/>
  <c r="O56" i="17"/>
  <c r="I56" i="17"/>
  <c r="AM55" i="17"/>
  <c r="AG55" i="17"/>
  <c r="AA55" i="17"/>
  <c r="U55" i="17"/>
  <c r="O55" i="17"/>
  <c r="I55" i="17"/>
  <c r="AM54" i="17"/>
  <c r="AG54" i="17"/>
  <c r="AA54" i="17"/>
  <c r="U54" i="17"/>
  <c r="O54" i="17"/>
  <c r="I54" i="17"/>
  <c r="AM53" i="17"/>
  <c r="AG53" i="17"/>
  <c r="AA53" i="17"/>
  <c r="U53" i="17"/>
  <c r="O53" i="17"/>
  <c r="I53" i="17"/>
  <c r="AM52" i="17"/>
  <c r="AG52" i="17"/>
  <c r="AA52" i="17"/>
  <c r="O52" i="17"/>
  <c r="I52" i="17"/>
  <c r="AM51" i="17"/>
  <c r="AG51" i="17"/>
  <c r="AA51" i="17"/>
  <c r="U51" i="17"/>
  <c r="O51" i="17"/>
  <c r="I51" i="17"/>
  <c r="AM50" i="17"/>
  <c r="AG50" i="17"/>
  <c r="AA50" i="17"/>
  <c r="U50" i="17"/>
  <c r="O50" i="17"/>
  <c r="I50" i="17"/>
  <c r="AJ42" i="17"/>
  <c r="AK42" i="17" s="1"/>
  <c r="AH42" i="17"/>
  <c r="AD42" i="17"/>
  <c r="AE42" i="17" s="1"/>
  <c r="AB42" i="17"/>
  <c r="AC42" i="17" s="1"/>
  <c r="X42" i="17"/>
  <c r="Y42" i="17" s="1"/>
  <c r="V42" i="17"/>
  <c r="W42" i="17" s="1"/>
  <c r="R42" i="17"/>
  <c r="S42" i="17" s="1"/>
  <c r="P42" i="17"/>
  <c r="M42" i="17"/>
  <c r="L42" i="17"/>
  <c r="J42" i="17"/>
  <c r="K42" i="17" s="1"/>
  <c r="F42" i="17"/>
  <c r="AP42" i="17" s="1"/>
  <c r="D42" i="17"/>
  <c r="E42" i="17" s="1"/>
  <c r="AL37" i="17"/>
  <c r="AJ37" i="17"/>
  <c r="AH37" i="17"/>
  <c r="AF37" i="17"/>
  <c r="AD37" i="17"/>
  <c r="AB37" i="17"/>
  <c r="Z37" i="17"/>
  <c r="Y37" i="17"/>
  <c r="X37" i="17"/>
  <c r="W37" i="17"/>
  <c r="V37" i="17"/>
  <c r="T37" i="17"/>
  <c r="R37" i="17"/>
  <c r="P37" i="17"/>
  <c r="L37" i="17"/>
  <c r="J37" i="17"/>
  <c r="H37" i="17"/>
  <c r="F37" i="17"/>
  <c r="D37" i="17"/>
  <c r="AS33" i="17"/>
  <c r="AR33" i="17"/>
  <c r="AP33" i="17"/>
  <c r="AN33" i="17"/>
  <c r="AS32" i="17"/>
  <c r="AR32" i="17"/>
  <c r="AP32" i="17"/>
  <c r="AN32" i="17"/>
  <c r="AS31" i="17"/>
  <c r="AR31" i="17"/>
  <c r="AQ31" i="17"/>
  <c r="AP31" i="17"/>
  <c r="AO31" i="17"/>
  <c r="AN31" i="17"/>
  <c r="AS30" i="17"/>
  <c r="AR30" i="17"/>
  <c r="AQ30" i="17"/>
  <c r="AP30" i="17"/>
  <c r="AN30" i="17"/>
  <c r="AS29" i="17"/>
  <c r="AR29" i="17"/>
  <c r="AQ29" i="17"/>
  <c r="AP29" i="17"/>
  <c r="AN29" i="17"/>
  <c r="AS28" i="17"/>
  <c r="AR28" i="17"/>
  <c r="AQ28" i="17"/>
  <c r="AP28" i="17"/>
  <c r="AO28" i="17"/>
  <c r="AN28" i="17"/>
  <c r="AS27" i="17"/>
  <c r="AR27" i="17"/>
  <c r="AQ27" i="17"/>
  <c r="AP27" i="17"/>
  <c r="AN27" i="17"/>
  <c r="AS26" i="17"/>
  <c r="AR26" i="17"/>
  <c r="AQ26" i="17"/>
  <c r="AP26" i="17"/>
  <c r="AO26" i="17"/>
  <c r="AN26" i="17"/>
  <c r="AS25" i="17"/>
  <c r="AR25" i="17"/>
  <c r="AQ25" i="17"/>
  <c r="AP25" i="17"/>
  <c r="AO25" i="17"/>
  <c r="AN25" i="17"/>
  <c r="AS24" i="17"/>
  <c r="AR24" i="17"/>
  <c r="AQ24" i="17"/>
  <c r="AP24" i="17"/>
  <c r="AO24" i="17"/>
  <c r="AN24" i="17"/>
  <c r="AS23" i="17"/>
  <c r="AR23" i="17"/>
  <c r="AQ23" i="17"/>
  <c r="AP23" i="17"/>
  <c r="AN23" i="17"/>
  <c r="AS22" i="17"/>
  <c r="AR22" i="17"/>
  <c r="AQ22" i="17"/>
  <c r="AP22" i="17"/>
  <c r="AO22" i="17"/>
  <c r="AN22" i="17"/>
  <c r="AS21" i="17"/>
  <c r="AR21" i="17"/>
  <c r="AQ21" i="17"/>
  <c r="AP21" i="17"/>
  <c r="AO21" i="17"/>
  <c r="AN21" i="17"/>
  <c r="AS20" i="17"/>
  <c r="AR20" i="17"/>
  <c r="AQ20" i="17"/>
  <c r="AP20" i="17"/>
  <c r="AO20" i="17"/>
  <c r="AN20" i="17"/>
  <c r="AS19" i="17"/>
  <c r="AR19" i="17"/>
  <c r="AP19" i="17"/>
  <c r="AN19" i="17"/>
  <c r="AS18" i="17"/>
  <c r="AR18" i="17"/>
  <c r="AQ18" i="17"/>
  <c r="AP18" i="17"/>
  <c r="AO18" i="17"/>
  <c r="AN18" i="17"/>
  <c r="AS17" i="17"/>
  <c r="AR17" i="17"/>
  <c r="AQ17" i="17"/>
  <c r="AP17" i="17"/>
  <c r="AO17" i="17"/>
  <c r="AN17" i="17"/>
  <c r="AS16" i="17"/>
  <c r="AR16" i="17"/>
  <c r="AQ16" i="17"/>
  <c r="AP16" i="17"/>
  <c r="AO16" i="17"/>
  <c r="AN16" i="17"/>
  <c r="AS14" i="17"/>
  <c r="AR14" i="17"/>
  <c r="AP14" i="17"/>
  <c r="AO14" i="17"/>
  <c r="AN14" i="17"/>
  <c r="AS13" i="17"/>
  <c r="AR13" i="17"/>
  <c r="AP13" i="17"/>
  <c r="AN13" i="17"/>
  <c r="AS12" i="17"/>
  <c r="AR12" i="17"/>
  <c r="AP12" i="17"/>
  <c r="AO12" i="17"/>
  <c r="AN12" i="17"/>
  <c r="AK12" i="17"/>
  <c r="AK37" i="17" s="1"/>
  <c r="AI12" i="17"/>
  <c r="AI37" i="17" s="1"/>
  <c r="AE12" i="17"/>
  <c r="AE37" i="17" s="1"/>
  <c r="AC12" i="17"/>
  <c r="AC37" i="17" s="1"/>
  <c r="S12" i="17"/>
  <c r="S37" i="17" s="1"/>
  <c r="Q12" i="17"/>
  <c r="Q37" i="17" s="1"/>
  <c r="M12" i="17"/>
  <c r="M37" i="17" s="1"/>
  <c r="K12" i="17"/>
  <c r="K37" i="17" s="1"/>
  <c r="G12" i="17"/>
  <c r="G37" i="17" s="1"/>
  <c r="E12" i="17"/>
  <c r="E37" i="17" s="1"/>
  <c r="AS10" i="17"/>
  <c r="AP10" i="17"/>
  <c r="AN10" i="17"/>
  <c r="AK10" i="17"/>
  <c r="AK38" i="17" s="1"/>
  <c r="AJ10" i="17"/>
  <c r="AJ38" i="17" s="1"/>
  <c r="AJ43" i="17" s="1"/>
  <c r="AI10" i="17"/>
  <c r="AH10" i="17"/>
  <c r="AE10" i="17"/>
  <c r="AE38" i="17" s="1"/>
  <c r="AD10" i="17"/>
  <c r="AC10" i="17"/>
  <c r="AB10" i="17"/>
  <c r="Y10" i="17"/>
  <c r="X10" i="17"/>
  <c r="W10" i="17"/>
  <c r="V10" i="17"/>
  <c r="S10" i="17"/>
  <c r="R10" i="17"/>
  <c r="Q10" i="17"/>
  <c r="P10" i="17"/>
  <c r="M10" i="17"/>
  <c r="M38" i="17" s="1"/>
  <c r="L10" i="17"/>
  <c r="L38" i="17" s="1"/>
  <c r="L43" i="17" s="1"/>
  <c r="K10" i="17"/>
  <c r="J10" i="17"/>
  <c r="G10" i="17"/>
  <c r="F10" i="17"/>
  <c r="E10" i="17"/>
  <c r="D10" i="17"/>
  <c r="AS53" i="17" l="1"/>
  <c r="AS60" i="17"/>
  <c r="AK43" i="17"/>
  <c r="AE43" i="17"/>
  <c r="D38" i="17"/>
  <c r="D43" i="17" s="1"/>
  <c r="R38" i="17"/>
  <c r="R43" i="17" s="1"/>
  <c r="G42" i="17"/>
  <c r="AQ42" i="17"/>
  <c r="M43" i="17"/>
  <c r="W38" i="17"/>
  <c r="W43" i="17" s="1"/>
  <c r="AB38" i="17"/>
  <c r="AB43" i="17" s="1"/>
  <c r="AP37" i="17"/>
  <c r="K38" i="17"/>
  <c r="K43" i="17" s="1"/>
  <c r="AS58" i="17"/>
  <c r="AR37" i="17"/>
  <c r="AP38" i="17"/>
  <c r="AS56" i="17"/>
  <c r="AQ37" i="17"/>
  <c r="I62" i="17"/>
  <c r="AG62" i="17"/>
  <c r="AS52" i="17"/>
  <c r="F38" i="17"/>
  <c r="F43" i="17" s="1"/>
  <c r="P38" i="17"/>
  <c r="P43" i="17" s="1"/>
  <c r="Y38" i="17"/>
  <c r="Y43" i="17" s="1"/>
  <c r="AD38" i="17"/>
  <c r="AD43" i="17" s="1"/>
  <c r="AN37" i="17"/>
  <c r="AN38" i="17" s="1"/>
  <c r="AS37" i="17"/>
  <c r="AS38" i="17" s="1"/>
  <c r="O62" i="17"/>
  <c r="AM62" i="17"/>
  <c r="AA62" i="17"/>
  <c r="AS55" i="17"/>
  <c r="AS59" i="17"/>
  <c r="AS54" i="17"/>
  <c r="G38" i="17"/>
  <c r="V38" i="17"/>
  <c r="V43" i="17" s="1"/>
  <c r="AO37" i="17"/>
  <c r="AO38" i="17" s="1"/>
  <c r="U62" i="17"/>
  <c r="AS51" i="17"/>
  <c r="J38" i="17"/>
  <c r="J43" i="17" s="1"/>
  <c r="AH38" i="17"/>
  <c r="AH43" i="17" s="1"/>
  <c r="AQ38" i="17"/>
  <c r="E38" i="17"/>
  <c r="E43" i="17" s="1"/>
  <c r="S38" i="17"/>
  <c r="S43" i="17" s="1"/>
  <c r="X38" i="17"/>
  <c r="X43" i="17" s="1"/>
  <c r="AC38" i="17"/>
  <c r="AC43" i="17" s="1"/>
  <c r="AI38" i="17"/>
  <c r="AI43" i="17" s="1"/>
  <c r="Q38" i="17"/>
  <c r="Q43" i="17" s="1"/>
  <c r="AS50" i="17"/>
  <c r="G43" i="17" l="1"/>
  <c r="AS62" i="17"/>
  <c r="AN43" i="17"/>
  <c r="T32" i="10"/>
  <c r="AN31" i="10"/>
  <c r="AP31" i="10"/>
  <c r="AQ31" i="10"/>
  <c r="AS31" i="10"/>
  <c r="AS35" i="11"/>
  <c r="AQ35" i="11"/>
  <c r="AP35" i="11"/>
  <c r="AO35" i="11"/>
  <c r="AN35" i="11"/>
  <c r="AK35" i="11"/>
  <c r="AI35" i="11"/>
  <c r="AE35" i="11"/>
  <c r="AC35" i="11"/>
  <c r="Y35" i="11"/>
  <c r="W35" i="11"/>
  <c r="S35" i="11"/>
  <c r="M35" i="11"/>
  <c r="G35" i="11"/>
  <c r="E35" i="11"/>
  <c r="AS34" i="11"/>
  <c r="AQ34" i="11"/>
  <c r="AP34" i="11"/>
  <c r="AO34" i="11"/>
  <c r="AN34" i="11"/>
  <c r="AP15" i="10" l="1"/>
  <c r="AP16" i="10"/>
  <c r="AN25" i="7" l="1"/>
  <c r="AO25" i="7"/>
  <c r="AP25" i="7"/>
  <c r="AQ25" i="7"/>
  <c r="AR25" i="7"/>
  <c r="AS25" i="7"/>
  <c r="AN26" i="7"/>
  <c r="AO26" i="7"/>
  <c r="AP26" i="7"/>
  <c r="AR26" i="7"/>
  <c r="AS26" i="7"/>
  <c r="AN27" i="7"/>
  <c r="AO27" i="7"/>
  <c r="AP27" i="7"/>
  <c r="AR27" i="7"/>
  <c r="AS27" i="7"/>
  <c r="AN28" i="7"/>
  <c r="AO28" i="7"/>
  <c r="AP28" i="7"/>
  <c r="AR28" i="7"/>
  <c r="AS28" i="7"/>
  <c r="AN29" i="7"/>
  <c r="AO29" i="7"/>
  <c r="AP29" i="7"/>
  <c r="AR29" i="7"/>
  <c r="AS29" i="7"/>
  <c r="AN30" i="7"/>
  <c r="AO30" i="7"/>
  <c r="AP30" i="7"/>
  <c r="AQ30" i="7"/>
  <c r="AR30" i="7"/>
  <c r="AS30" i="7"/>
  <c r="AS29" i="11"/>
  <c r="AR29" i="11"/>
  <c r="AP29" i="11"/>
  <c r="AN29" i="11"/>
  <c r="AS27" i="10"/>
  <c r="AR27" i="10"/>
  <c r="AQ27" i="10"/>
  <c r="AP27" i="10"/>
  <c r="AO27" i="10"/>
  <c r="AN27" i="10"/>
  <c r="AK27" i="10"/>
  <c r="AI27" i="10"/>
  <c r="S27" i="10"/>
  <c r="Q27" i="10"/>
  <c r="M27" i="10"/>
  <c r="K27" i="10"/>
  <c r="G27" i="10"/>
  <c r="E27" i="10"/>
  <c r="AS25" i="12"/>
  <c r="AQ25" i="12"/>
  <c r="AP25" i="12"/>
  <c r="AO25" i="12"/>
  <c r="AN25" i="12"/>
  <c r="AS26" i="13"/>
  <c r="AO26" i="13"/>
  <c r="AN26" i="13"/>
  <c r="AK26" i="13"/>
  <c r="AI26" i="13"/>
  <c r="AI36" i="13"/>
  <c r="AC36" i="13"/>
  <c r="AE36" i="13"/>
  <c r="AC26" i="13"/>
  <c r="AE26" i="13"/>
  <c r="W36" i="13"/>
  <c r="Y36" i="13"/>
  <c r="W26" i="13"/>
  <c r="Y26" i="13"/>
  <c r="Q36" i="13"/>
  <c r="S36" i="13"/>
  <c r="Q26" i="13"/>
  <c r="S26" i="13"/>
  <c r="M36" i="13"/>
  <c r="M26" i="13"/>
  <c r="G36" i="13"/>
  <c r="G26" i="13"/>
  <c r="E36" i="13"/>
  <c r="E26" i="13"/>
  <c r="AS36" i="13"/>
  <c r="AP36" i="13"/>
  <c r="AO36" i="13"/>
  <c r="AN36" i="13"/>
  <c r="AS34" i="12"/>
  <c r="AQ34" i="12"/>
  <c r="AP34" i="12"/>
  <c r="AO34" i="12"/>
  <c r="AN34" i="12"/>
  <c r="AK34" i="12"/>
  <c r="AI34" i="12"/>
  <c r="Y34" i="12"/>
  <c r="W34" i="12"/>
  <c r="M34" i="12"/>
  <c r="K34" i="12"/>
  <c r="G34" i="12"/>
  <c r="E34" i="12"/>
  <c r="AS22" i="12"/>
  <c r="AR22" i="12"/>
  <c r="AQ22" i="12"/>
  <c r="AP22" i="12"/>
  <c r="AO22" i="12"/>
  <c r="AN22" i="12"/>
  <c r="AS13" i="7"/>
  <c r="AR13" i="7"/>
  <c r="AP13" i="7"/>
  <c r="AN13" i="7"/>
  <c r="S130" i="7"/>
  <c r="Q130" i="7"/>
  <c r="M130" i="7"/>
  <c r="K130" i="7"/>
  <c r="G130" i="7"/>
  <c r="E130" i="7"/>
  <c r="AS56" i="7"/>
  <c r="AR56" i="7"/>
  <c r="AP56" i="7"/>
  <c r="AO56" i="7"/>
  <c r="AN56" i="7"/>
  <c r="AR55" i="7"/>
  <c r="AP55" i="7"/>
  <c r="AO55" i="7"/>
  <c r="AN55" i="7"/>
  <c r="AS53" i="7"/>
  <c r="AR53" i="7"/>
  <c r="AQ53" i="7"/>
  <c r="AP53" i="7"/>
  <c r="AO53" i="7"/>
  <c r="AN53" i="7"/>
  <c r="AE50" i="7"/>
  <c r="AN12" i="13"/>
  <c r="AO12" i="13"/>
  <c r="AP12" i="13"/>
  <c r="AQ12" i="13"/>
  <c r="AR12" i="13"/>
  <c r="AS12" i="13"/>
  <c r="AN13" i="13"/>
  <c r="AO13" i="13"/>
  <c r="AP13" i="13"/>
  <c r="AQ13" i="13"/>
  <c r="AR13" i="13"/>
  <c r="AS13" i="13"/>
  <c r="AN14" i="13"/>
  <c r="AO14" i="13"/>
  <c r="AP14" i="13"/>
  <c r="AQ14" i="13"/>
  <c r="AR14" i="13"/>
  <c r="AS14" i="13"/>
  <c r="AN15" i="13"/>
  <c r="AO15" i="13"/>
  <c r="AP15" i="13"/>
  <c r="AQ15" i="13"/>
  <c r="AR15" i="13"/>
  <c r="AS15" i="13"/>
  <c r="AN16" i="13"/>
  <c r="AO16" i="13"/>
  <c r="AP16" i="13"/>
  <c r="AQ16" i="13"/>
  <c r="AR16" i="13"/>
  <c r="AS16" i="13"/>
  <c r="AN17" i="13"/>
  <c r="AO17" i="13"/>
  <c r="AP17" i="13"/>
  <c r="AR17" i="13"/>
  <c r="AS17" i="13"/>
  <c r="AN18" i="13"/>
  <c r="AO18" i="13"/>
  <c r="AP18" i="13"/>
  <c r="AQ18" i="13"/>
  <c r="AR18" i="13"/>
  <c r="AS18" i="13"/>
  <c r="AN19" i="13"/>
  <c r="AO19" i="13"/>
  <c r="AP19" i="13"/>
  <c r="AQ19" i="13"/>
  <c r="AS19" i="13"/>
  <c r="AN20" i="13"/>
  <c r="AP20" i="13"/>
  <c r="AS20" i="13"/>
  <c r="AN21" i="13"/>
  <c r="AO21" i="13"/>
  <c r="AP21" i="13"/>
  <c r="AR21" i="13"/>
  <c r="AS21" i="13"/>
  <c r="AN23" i="13"/>
  <c r="AO23" i="13"/>
  <c r="AP23" i="13"/>
  <c r="AQ23" i="13"/>
  <c r="AR23" i="13"/>
  <c r="AS23" i="13"/>
  <c r="AN24" i="13"/>
  <c r="AO24" i="13"/>
  <c r="AP24" i="13"/>
  <c r="AQ24" i="13"/>
  <c r="AR24" i="13"/>
  <c r="AS24" i="13"/>
  <c r="AN25" i="13"/>
  <c r="AO25" i="13"/>
  <c r="AP25" i="13"/>
  <c r="AQ25" i="13"/>
  <c r="AR25" i="13"/>
  <c r="AS25" i="13"/>
  <c r="AN27" i="13"/>
  <c r="AO27" i="13"/>
  <c r="AP27" i="13"/>
  <c r="AQ27" i="13"/>
  <c r="AR27" i="13"/>
  <c r="AS27" i="13"/>
  <c r="AN28" i="13"/>
  <c r="AO28" i="13"/>
  <c r="AP28" i="13"/>
  <c r="AQ28" i="13"/>
  <c r="AR28" i="13"/>
  <c r="AS28" i="13"/>
  <c r="AN29" i="13"/>
  <c r="AP29" i="13"/>
  <c r="AQ29" i="13"/>
  <c r="AR29" i="13"/>
  <c r="AS29" i="13"/>
  <c r="AN30" i="13"/>
  <c r="AO30" i="13"/>
  <c r="AP30" i="13"/>
  <c r="AQ30" i="13"/>
  <c r="AR30" i="13"/>
  <c r="AS30" i="13"/>
  <c r="AN31" i="13"/>
  <c r="AO31" i="13"/>
  <c r="AP31" i="13"/>
  <c r="AQ31" i="13"/>
  <c r="AR31" i="13"/>
  <c r="AS31" i="13"/>
  <c r="AN32" i="13"/>
  <c r="AO32" i="13"/>
  <c r="AP32" i="13"/>
  <c r="AQ32" i="13"/>
  <c r="AR32" i="13"/>
  <c r="AS32" i="13"/>
  <c r="AN33" i="13"/>
  <c r="AO33" i="13"/>
  <c r="AP33" i="13"/>
  <c r="AQ33" i="13"/>
  <c r="AR33" i="13"/>
  <c r="AS33" i="13"/>
  <c r="AN34" i="13"/>
  <c r="AP34" i="13"/>
  <c r="AR34" i="13"/>
  <c r="AS34" i="13"/>
  <c r="AN35" i="13"/>
  <c r="AO35" i="13"/>
  <c r="AP35" i="13"/>
  <c r="AR35" i="13"/>
  <c r="AS35" i="13"/>
  <c r="AN12" i="12"/>
  <c r="AO12" i="12"/>
  <c r="AP12" i="12"/>
  <c r="AQ12" i="12"/>
  <c r="AR12" i="12"/>
  <c r="AS12" i="12"/>
  <c r="AN13" i="12"/>
  <c r="AO13" i="12"/>
  <c r="AP13" i="12"/>
  <c r="AQ13" i="12"/>
  <c r="AR13" i="12"/>
  <c r="AS13" i="12"/>
  <c r="AN14" i="12"/>
  <c r="AO14" i="12"/>
  <c r="AP14" i="12"/>
  <c r="AQ14" i="12"/>
  <c r="AR14" i="12"/>
  <c r="AS14" i="12"/>
  <c r="AN15" i="12"/>
  <c r="AO15" i="12"/>
  <c r="AP15" i="12"/>
  <c r="AQ15" i="12"/>
  <c r="AR15" i="12"/>
  <c r="AS15" i="12"/>
  <c r="AN16" i="12"/>
  <c r="AO16" i="12"/>
  <c r="AP16" i="12"/>
  <c r="AQ16" i="12"/>
  <c r="AR16" i="12"/>
  <c r="AS16" i="12"/>
  <c r="AN17" i="12"/>
  <c r="AO17" i="12"/>
  <c r="AP17" i="12"/>
  <c r="AR17" i="12"/>
  <c r="AS17" i="12"/>
  <c r="AN18" i="12"/>
  <c r="AO18" i="12"/>
  <c r="AP18" i="12"/>
  <c r="AQ18" i="12"/>
  <c r="AR18" i="12"/>
  <c r="AS18" i="12"/>
  <c r="AN19" i="12"/>
  <c r="AO19" i="12"/>
  <c r="AP19" i="12"/>
  <c r="AQ19" i="12"/>
  <c r="AR19" i="12"/>
  <c r="AS19" i="12"/>
  <c r="AN20" i="12"/>
  <c r="AP20" i="12"/>
  <c r="AR20" i="12"/>
  <c r="AS20" i="12"/>
  <c r="AN23" i="12"/>
  <c r="AO23" i="12"/>
  <c r="AP23" i="12"/>
  <c r="AR23" i="12"/>
  <c r="AS23" i="12"/>
  <c r="AN24" i="12"/>
  <c r="AO24" i="12"/>
  <c r="AP24" i="12"/>
  <c r="AQ24" i="12"/>
  <c r="AR24" i="12"/>
  <c r="AS24" i="12"/>
  <c r="AN26" i="12"/>
  <c r="AO26" i="12"/>
  <c r="AP26" i="12"/>
  <c r="AQ26" i="12"/>
  <c r="AR26" i="12"/>
  <c r="AS26" i="12"/>
  <c r="AN27" i="12"/>
  <c r="AP27" i="12"/>
  <c r="AR27" i="12"/>
  <c r="AS27" i="12"/>
  <c r="AN28" i="12"/>
  <c r="AO28" i="12"/>
  <c r="AP28" i="12"/>
  <c r="AQ28" i="12"/>
  <c r="AR28" i="12"/>
  <c r="AS28" i="12"/>
  <c r="AN29" i="12"/>
  <c r="AO29" i="12"/>
  <c r="AP29" i="12"/>
  <c r="AR29" i="12"/>
  <c r="AS29" i="12"/>
  <c r="AN30" i="12"/>
  <c r="AO30" i="12"/>
  <c r="AP30" i="12"/>
  <c r="AQ30" i="12"/>
  <c r="AR30" i="12"/>
  <c r="AS30" i="12"/>
  <c r="AN31" i="12"/>
  <c r="AO31" i="12"/>
  <c r="AP31" i="12"/>
  <c r="AQ31" i="12"/>
  <c r="AR31" i="12"/>
  <c r="AS31" i="12"/>
  <c r="AN32" i="12"/>
  <c r="AO32" i="12"/>
  <c r="AP32" i="12"/>
  <c r="AQ32" i="12"/>
  <c r="AR32" i="12"/>
  <c r="AS32" i="12"/>
  <c r="AN36" i="12"/>
  <c r="AP36" i="12"/>
  <c r="AR36" i="12"/>
  <c r="AS36" i="12"/>
  <c r="AN12" i="10"/>
  <c r="AP12" i="10"/>
  <c r="AR12" i="10"/>
  <c r="AS12" i="10"/>
  <c r="AN13" i="10"/>
  <c r="AP13" i="10"/>
  <c r="AR13" i="10"/>
  <c r="AS13" i="10"/>
  <c r="AN14" i="10"/>
  <c r="AP14" i="10"/>
  <c r="AR14" i="10"/>
  <c r="AS14" i="10"/>
  <c r="AN15" i="10"/>
  <c r="AR15" i="10"/>
  <c r="AS15" i="10"/>
  <c r="AN16" i="10"/>
  <c r="AR16" i="10"/>
  <c r="AS16" i="10"/>
  <c r="AN17" i="10"/>
  <c r="AO17" i="10"/>
  <c r="AP17" i="10"/>
  <c r="AR17" i="10"/>
  <c r="AS17" i="10"/>
  <c r="AN18" i="10"/>
  <c r="AO18" i="10"/>
  <c r="AP18" i="10"/>
  <c r="AR18" i="10"/>
  <c r="AS18" i="10"/>
  <c r="AN19" i="10"/>
  <c r="AO19" i="10"/>
  <c r="AP19" i="10"/>
  <c r="AQ19" i="10"/>
  <c r="AR19" i="10"/>
  <c r="AS19" i="10"/>
  <c r="AN20" i="10"/>
  <c r="AP20" i="10"/>
  <c r="AS20" i="10"/>
  <c r="AN14" i="11"/>
  <c r="AP14" i="11"/>
  <c r="AR14" i="11"/>
  <c r="AS14" i="11"/>
  <c r="AN15" i="11"/>
  <c r="AP15" i="11"/>
  <c r="AR15" i="11"/>
  <c r="AS15" i="11"/>
  <c r="AN16" i="11"/>
  <c r="AP16" i="11"/>
  <c r="AR16" i="11"/>
  <c r="AS16" i="11"/>
  <c r="AN17" i="11"/>
  <c r="AO17" i="11"/>
  <c r="AP17" i="11"/>
  <c r="AR17" i="11"/>
  <c r="AS17" i="11"/>
  <c r="AN12" i="11"/>
  <c r="AP12" i="11"/>
  <c r="AR12" i="11"/>
  <c r="AS12" i="11"/>
  <c r="AN19" i="11"/>
  <c r="AO19" i="11"/>
  <c r="AP19" i="11"/>
  <c r="AQ19" i="11"/>
  <c r="AR19" i="11"/>
  <c r="AS19" i="11"/>
  <c r="AN20" i="11"/>
  <c r="AP20" i="11"/>
  <c r="AR20" i="11"/>
  <c r="AS20" i="11"/>
  <c r="AN21" i="11"/>
  <c r="AO21" i="11"/>
  <c r="AP21" i="11"/>
  <c r="AR21" i="11"/>
  <c r="AS21" i="11"/>
  <c r="AN22" i="11"/>
  <c r="AO22" i="11"/>
  <c r="AP22" i="11"/>
  <c r="AR22" i="11"/>
  <c r="AS22" i="11"/>
  <c r="AN24" i="11"/>
  <c r="AO24" i="11"/>
  <c r="AP24" i="11"/>
  <c r="AQ24" i="11"/>
  <c r="AR24" i="11"/>
  <c r="AS24" i="11"/>
  <c r="AN25" i="11"/>
  <c r="AO25" i="11"/>
  <c r="AP25" i="11"/>
  <c r="AQ25" i="11"/>
  <c r="AR25" i="11"/>
  <c r="AS25" i="11"/>
  <c r="AN26" i="11"/>
  <c r="AO26" i="11"/>
  <c r="AP26" i="11"/>
  <c r="AQ26" i="11"/>
  <c r="AR26" i="11"/>
  <c r="AS26" i="11"/>
  <c r="AN27" i="11"/>
  <c r="AO27" i="11"/>
  <c r="AP27" i="11"/>
  <c r="AQ27" i="11"/>
  <c r="AR27" i="11"/>
  <c r="AS27" i="11"/>
  <c r="AN28" i="11"/>
  <c r="AP28" i="11"/>
  <c r="AR28" i="11"/>
  <c r="AS28" i="11"/>
  <c r="AN30" i="11"/>
  <c r="AO30" i="11"/>
  <c r="AP30" i="11"/>
  <c r="AQ30" i="11"/>
  <c r="AR30" i="11"/>
  <c r="AS30" i="11"/>
  <c r="AN31" i="11"/>
  <c r="AO31" i="11"/>
  <c r="AP31" i="11"/>
  <c r="AQ31" i="11"/>
  <c r="AR31" i="11"/>
  <c r="AS31" i="11"/>
  <c r="AN32" i="11"/>
  <c r="AO32" i="11"/>
  <c r="AP32" i="11"/>
  <c r="AQ32" i="11"/>
  <c r="AR32" i="11"/>
  <c r="AS32" i="11"/>
  <c r="AN33" i="11"/>
  <c r="AP33" i="11"/>
  <c r="AR33" i="11"/>
  <c r="AR37" i="11" s="1"/>
  <c r="AS33" i="11"/>
  <c r="AI21" i="13"/>
  <c r="AE21" i="13"/>
  <c r="AC21" i="13"/>
  <c r="Y21" i="13"/>
  <c r="W21" i="13"/>
  <c r="S21" i="13"/>
  <c r="Q21" i="13"/>
  <c r="M21" i="13"/>
  <c r="K21" i="13"/>
  <c r="G21" i="13"/>
  <c r="E21" i="13"/>
  <c r="AE20" i="13"/>
  <c r="AC20" i="13"/>
  <c r="Y20" i="13"/>
  <c r="W20" i="13"/>
  <c r="S20" i="13"/>
  <c r="Q20" i="13"/>
  <c r="M20" i="13"/>
  <c r="K20" i="13"/>
  <c r="G20" i="13"/>
  <c r="E20" i="13"/>
  <c r="AK19" i="13"/>
  <c r="AI19" i="13"/>
  <c r="Y19" i="13"/>
  <c r="W19" i="13"/>
  <c r="S19" i="13"/>
  <c r="Q19" i="13"/>
  <c r="M19" i="13"/>
  <c r="K19" i="13"/>
  <c r="G19" i="13"/>
  <c r="E19" i="13"/>
  <c r="AK18" i="13"/>
  <c r="AI18" i="13"/>
  <c r="AE18" i="13"/>
  <c r="AC18" i="13"/>
  <c r="S18" i="13"/>
  <c r="Q18" i="13"/>
  <c r="M18" i="13"/>
  <c r="K18" i="13"/>
  <c r="G18" i="13"/>
  <c r="E18" i="13"/>
  <c r="AI17" i="13"/>
  <c r="AE17" i="13"/>
  <c r="AC17" i="13"/>
  <c r="Y17" i="13"/>
  <c r="W17" i="13"/>
  <c r="S17" i="13"/>
  <c r="Q17" i="13"/>
  <c r="M17" i="13"/>
  <c r="K17" i="13"/>
  <c r="G17" i="13"/>
  <c r="E17" i="13"/>
  <c r="AK16" i="13"/>
  <c r="AI16" i="13"/>
  <c r="Y16" i="13"/>
  <c r="W16" i="13"/>
  <c r="S16" i="13"/>
  <c r="Q16" i="13"/>
  <c r="M16" i="13"/>
  <c r="K16" i="13"/>
  <c r="G16" i="13"/>
  <c r="E16" i="13"/>
  <c r="AK15" i="13"/>
  <c r="AI15" i="13"/>
  <c r="AE15" i="13"/>
  <c r="AC15" i="13"/>
  <c r="S15" i="13"/>
  <c r="Q15" i="13"/>
  <c r="M15" i="13"/>
  <c r="K15" i="13"/>
  <c r="G15" i="13"/>
  <c r="E15" i="13"/>
  <c r="AK14" i="13"/>
  <c r="AI14" i="13"/>
  <c r="AE14" i="13"/>
  <c r="AC14" i="13"/>
  <c r="Y14" i="13"/>
  <c r="W14" i="13"/>
  <c r="M14" i="13"/>
  <c r="K14" i="13"/>
  <c r="G14" i="13"/>
  <c r="E14" i="13"/>
  <c r="AK13" i="13"/>
  <c r="AI13" i="13"/>
  <c r="AE13" i="13"/>
  <c r="AC13" i="13"/>
  <c r="Y13" i="13"/>
  <c r="W13" i="13"/>
  <c r="S13" i="13"/>
  <c r="Q13" i="13"/>
  <c r="G13" i="13"/>
  <c r="E13" i="13"/>
  <c r="AK12" i="13"/>
  <c r="AI12" i="13"/>
  <c r="AE12" i="13"/>
  <c r="AC12" i="13"/>
  <c r="Y12" i="13"/>
  <c r="W12" i="13"/>
  <c r="S12" i="13"/>
  <c r="Q12" i="13"/>
  <c r="M12" i="13"/>
  <c r="K12" i="13"/>
  <c r="AL37" i="12"/>
  <c r="AJ37" i="12"/>
  <c r="AH37" i="12"/>
  <c r="AF37" i="12"/>
  <c r="AD37" i="12"/>
  <c r="AB37" i="12"/>
  <c r="Z37" i="12"/>
  <c r="X37" i="12"/>
  <c r="V37" i="12"/>
  <c r="T37" i="12"/>
  <c r="R37" i="12"/>
  <c r="P37" i="12"/>
  <c r="N37" i="12"/>
  <c r="L37" i="12"/>
  <c r="J37" i="12"/>
  <c r="H37" i="12"/>
  <c r="F37" i="12"/>
  <c r="D37" i="12"/>
  <c r="AI23" i="12"/>
  <c r="AE23" i="12"/>
  <c r="AC23" i="12"/>
  <c r="Y23" i="12"/>
  <c r="W23" i="12"/>
  <c r="S23" i="12"/>
  <c r="Q23" i="12"/>
  <c r="M23" i="12"/>
  <c r="K23" i="12"/>
  <c r="G23" i="12"/>
  <c r="E23" i="12"/>
  <c r="AE20" i="12"/>
  <c r="AC20" i="12"/>
  <c r="Y20" i="12"/>
  <c r="W20" i="12"/>
  <c r="S20" i="12"/>
  <c r="Q20" i="12"/>
  <c r="M20" i="12"/>
  <c r="K20" i="12"/>
  <c r="G20" i="12"/>
  <c r="E20" i="12"/>
  <c r="AK19" i="12"/>
  <c r="AI19" i="12"/>
  <c r="Y19" i="12"/>
  <c r="W19" i="12"/>
  <c r="S19" i="12"/>
  <c r="Q19" i="12"/>
  <c r="M19" i="12"/>
  <c r="K19" i="12"/>
  <c r="G19" i="12"/>
  <c r="E19" i="12"/>
  <c r="AK18" i="12"/>
  <c r="AI18" i="12"/>
  <c r="AE18" i="12"/>
  <c r="AC18" i="12"/>
  <c r="S18" i="12"/>
  <c r="Q18" i="12"/>
  <c r="M18" i="12"/>
  <c r="K18" i="12"/>
  <c r="G18" i="12"/>
  <c r="E18" i="12"/>
  <c r="AI17" i="12"/>
  <c r="AE17" i="12"/>
  <c r="AC17" i="12"/>
  <c r="Y17" i="12"/>
  <c r="W17" i="12"/>
  <c r="S17" i="12"/>
  <c r="Q17" i="12"/>
  <c r="M17" i="12"/>
  <c r="K17" i="12"/>
  <c r="G17" i="12"/>
  <c r="E17" i="12"/>
  <c r="AK16" i="12"/>
  <c r="AI16" i="12"/>
  <c r="Y16" i="12"/>
  <c r="W16" i="12"/>
  <c r="S16" i="12"/>
  <c r="Q16" i="12"/>
  <c r="M16" i="12"/>
  <c r="K16" i="12"/>
  <c r="G16" i="12"/>
  <c r="E16" i="12"/>
  <c r="AK15" i="12"/>
  <c r="AI15" i="12"/>
  <c r="AE15" i="12"/>
  <c r="AC15" i="12"/>
  <c r="S15" i="12"/>
  <c r="Q15" i="12"/>
  <c r="M15" i="12"/>
  <c r="K15" i="12"/>
  <c r="G15" i="12"/>
  <c r="E15" i="12"/>
  <c r="AK14" i="12"/>
  <c r="AI14" i="12"/>
  <c r="AE14" i="12"/>
  <c r="AC14" i="12"/>
  <c r="Y14" i="12"/>
  <c r="W14" i="12"/>
  <c r="M14" i="12"/>
  <c r="K14" i="12"/>
  <c r="G14" i="12"/>
  <c r="E14" i="12"/>
  <c r="AK13" i="12"/>
  <c r="AI13" i="12"/>
  <c r="AE13" i="12"/>
  <c r="AC13" i="12"/>
  <c r="Y13" i="12"/>
  <c r="W13" i="12"/>
  <c r="S13" i="12"/>
  <c r="Q13" i="12"/>
  <c r="G13" i="12"/>
  <c r="E13" i="12"/>
  <c r="AK12" i="12"/>
  <c r="AI12" i="12"/>
  <c r="AE12" i="12"/>
  <c r="AC12" i="12"/>
  <c r="Y12" i="12"/>
  <c r="W12" i="12"/>
  <c r="S12" i="12"/>
  <c r="Q12" i="12"/>
  <c r="M12" i="12"/>
  <c r="K12" i="12"/>
  <c r="AJ37" i="11"/>
  <c r="AH37" i="11"/>
  <c r="AF37" i="11"/>
  <c r="AD37" i="11"/>
  <c r="AB37" i="11"/>
  <c r="Z37" i="11"/>
  <c r="X37" i="11"/>
  <c r="V37" i="11"/>
  <c r="R37" i="11"/>
  <c r="P37" i="11"/>
  <c r="N37" i="11"/>
  <c r="L37" i="11"/>
  <c r="J37" i="11"/>
  <c r="H37" i="11"/>
  <c r="F37" i="11"/>
  <c r="D37" i="11"/>
  <c r="AI21" i="11"/>
  <c r="AE21" i="11"/>
  <c r="AC21" i="11"/>
  <c r="Y21" i="11"/>
  <c r="W21" i="11"/>
  <c r="S21" i="11"/>
  <c r="Q21" i="11"/>
  <c r="M21" i="11"/>
  <c r="K21" i="11"/>
  <c r="G21" i="11"/>
  <c r="E21" i="11"/>
  <c r="AE20" i="11"/>
  <c r="AC20" i="11"/>
  <c r="Y20" i="11"/>
  <c r="W20" i="11"/>
  <c r="S20" i="11"/>
  <c r="Q20" i="11"/>
  <c r="M20" i="11"/>
  <c r="K20" i="11"/>
  <c r="G20" i="11"/>
  <c r="E20" i="11"/>
  <c r="AK19" i="11"/>
  <c r="AI19" i="11"/>
  <c r="Y19" i="11"/>
  <c r="W19" i="11"/>
  <c r="S19" i="11"/>
  <c r="Q19" i="11"/>
  <c r="M19" i="11"/>
  <c r="K19" i="11"/>
  <c r="G19" i="11"/>
  <c r="E19" i="11"/>
  <c r="AS18" i="11"/>
  <c r="AR18" i="11"/>
  <c r="AQ18" i="11"/>
  <c r="AP18" i="11"/>
  <c r="AO18" i="11"/>
  <c r="AN18" i="11"/>
  <c r="AK18" i="11"/>
  <c r="AI18" i="11"/>
  <c r="AE18" i="11"/>
  <c r="AC18" i="11"/>
  <c r="S18" i="11"/>
  <c r="Q18" i="11"/>
  <c r="M18" i="11"/>
  <c r="K18" i="11"/>
  <c r="G18" i="11"/>
  <c r="E18" i="11"/>
  <c r="AI17" i="11"/>
  <c r="AE17" i="11"/>
  <c r="AC17" i="11"/>
  <c r="Y17" i="11"/>
  <c r="W17" i="11"/>
  <c r="S17" i="11"/>
  <c r="Q17" i="11"/>
  <c r="M17" i="11"/>
  <c r="K17" i="11"/>
  <c r="G17" i="11"/>
  <c r="E17" i="11"/>
  <c r="AK16" i="11"/>
  <c r="AI16" i="11"/>
  <c r="Y16" i="11"/>
  <c r="W16" i="11"/>
  <c r="S16" i="11"/>
  <c r="Q16" i="11"/>
  <c r="M16" i="11"/>
  <c r="K16" i="11"/>
  <c r="G16" i="11"/>
  <c r="E16" i="11"/>
  <c r="AK15" i="11"/>
  <c r="AI15" i="11"/>
  <c r="AE15" i="11"/>
  <c r="AC15" i="11"/>
  <c r="S15" i="11"/>
  <c r="Q15" i="11"/>
  <c r="M15" i="11"/>
  <c r="K15" i="11"/>
  <c r="E15" i="11"/>
  <c r="AK14" i="11"/>
  <c r="AI14" i="11"/>
  <c r="AE14" i="11"/>
  <c r="AC14" i="11"/>
  <c r="Y14" i="11"/>
  <c r="W14" i="11"/>
  <c r="M14" i="11"/>
  <c r="K14" i="11"/>
  <c r="G14" i="11"/>
  <c r="E14" i="11"/>
  <c r="AS13" i="11"/>
  <c r="AR13" i="11"/>
  <c r="AP13" i="11"/>
  <c r="AN13" i="11"/>
  <c r="AK13" i="11"/>
  <c r="AI13" i="11"/>
  <c r="AE13" i="11"/>
  <c r="AC13" i="11"/>
  <c r="Y13" i="11"/>
  <c r="W13" i="11"/>
  <c r="S13" i="11"/>
  <c r="Q13" i="11"/>
  <c r="G13" i="11"/>
  <c r="E13" i="11"/>
  <c r="AK12" i="11"/>
  <c r="AI12" i="11"/>
  <c r="AE12" i="11"/>
  <c r="AC12" i="11"/>
  <c r="Y12" i="11"/>
  <c r="W12" i="11"/>
  <c r="S12" i="11"/>
  <c r="Q12" i="11"/>
  <c r="M12" i="11"/>
  <c r="K12" i="11"/>
  <c r="AN21" i="10"/>
  <c r="AO21" i="10"/>
  <c r="AP21" i="10"/>
  <c r="AQ21" i="10"/>
  <c r="AR21" i="10"/>
  <c r="AS21" i="10"/>
  <c r="AN22" i="10"/>
  <c r="AO22" i="10"/>
  <c r="AP22" i="10"/>
  <c r="AQ22" i="10"/>
  <c r="AR22" i="10"/>
  <c r="AS22" i="10"/>
  <c r="AN23" i="10"/>
  <c r="AO23" i="10"/>
  <c r="AP23" i="10"/>
  <c r="AR23" i="10"/>
  <c r="AS23" i="10"/>
  <c r="AJ32" i="10"/>
  <c r="AH32" i="10"/>
  <c r="AS54" i="7"/>
  <c r="AR54" i="7"/>
  <c r="AQ54" i="7"/>
  <c r="AP54" i="7"/>
  <c r="AO54" i="7"/>
  <c r="AN54" i="7"/>
  <c r="S54" i="7"/>
  <c r="M54" i="7"/>
  <c r="K54" i="7"/>
  <c r="G54" i="7"/>
  <c r="E54" i="7"/>
  <c r="M101" i="7"/>
  <c r="K101" i="7"/>
  <c r="G101" i="7"/>
  <c r="E101" i="7"/>
  <c r="M100" i="7"/>
  <c r="K100" i="7"/>
  <c r="G100" i="7"/>
  <c r="E100" i="7"/>
  <c r="M99" i="7"/>
  <c r="K99" i="7"/>
  <c r="G99" i="7"/>
  <c r="E99" i="7"/>
  <c r="M98" i="7"/>
  <c r="K98" i="7"/>
  <c r="G98" i="7"/>
  <c r="E98" i="7"/>
  <c r="M97" i="7"/>
  <c r="K97" i="7"/>
  <c r="G97" i="7"/>
  <c r="E97" i="7"/>
  <c r="M96" i="7"/>
  <c r="K96" i="7"/>
  <c r="G96" i="7"/>
  <c r="E96" i="7"/>
  <c r="M95" i="7"/>
  <c r="K95" i="7"/>
  <c r="G95" i="7"/>
  <c r="E95" i="7"/>
  <c r="M94" i="7"/>
  <c r="K94" i="7"/>
  <c r="G94" i="7"/>
  <c r="E94" i="7"/>
  <c r="M93" i="7"/>
  <c r="K93" i="7"/>
  <c r="G93" i="7"/>
  <c r="E93" i="7"/>
  <c r="M92" i="7"/>
  <c r="K92" i="7"/>
  <c r="G92" i="7"/>
  <c r="E92" i="7"/>
  <c r="M91" i="7"/>
  <c r="K91" i="7"/>
  <c r="G91" i="7"/>
  <c r="E91" i="7"/>
  <c r="M90" i="7"/>
  <c r="K90" i="7"/>
  <c r="G90" i="7"/>
  <c r="E90" i="7"/>
  <c r="M89" i="7"/>
  <c r="K89" i="7"/>
  <c r="G89" i="7"/>
  <c r="E89" i="7"/>
  <c r="M88" i="7"/>
  <c r="K88" i="7"/>
  <c r="G88" i="7"/>
  <c r="E88" i="7"/>
  <c r="M87" i="7"/>
  <c r="K87" i="7"/>
  <c r="G87" i="7"/>
  <c r="E87" i="7"/>
  <c r="M86" i="7"/>
  <c r="K86" i="7"/>
  <c r="G86" i="7"/>
  <c r="E86" i="7"/>
  <c r="M85" i="7"/>
  <c r="K85" i="7"/>
  <c r="G85" i="7"/>
  <c r="E85" i="7"/>
  <c r="I166" i="7"/>
  <c r="O166" i="7"/>
  <c r="U166" i="7"/>
  <c r="AA166" i="7"/>
  <c r="AG166" i="7"/>
  <c r="AM166" i="7"/>
  <c r="I167" i="7"/>
  <c r="O167" i="7"/>
  <c r="U167" i="7"/>
  <c r="AA167" i="7"/>
  <c r="AG167" i="7"/>
  <c r="AM167" i="7"/>
  <c r="I168" i="7"/>
  <c r="O168" i="7"/>
  <c r="U168" i="7"/>
  <c r="AG168" i="7"/>
  <c r="AM168" i="7"/>
  <c r="I169" i="7"/>
  <c r="O169" i="7"/>
  <c r="U169" i="7"/>
  <c r="AA169" i="7"/>
  <c r="AG169" i="7"/>
  <c r="AM169" i="7"/>
  <c r="I170" i="7"/>
  <c r="O170" i="7"/>
  <c r="U170" i="7"/>
  <c r="AA170" i="7"/>
  <c r="AG170" i="7"/>
  <c r="AM170" i="7"/>
  <c r="I171" i="7"/>
  <c r="O171" i="7"/>
  <c r="U171" i="7"/>
  <c r="AA171" i="7"/>
  <c r="AG171" i="7"/>
  <c r="AM171" i="7"/>
  <c r="I172" i="7"/>
  <c r="O172" i="7"/>
  <c r="AA172" i="7"/>
  <c r="AG172" i="7"/>
  <c r="AM172" i="7"/>
  <c r="I173" i="7"/>
  <c r="O173" i="7"/>
  <c r="U173" i="7"/>
  <c r="AA173" i="7"/>
  <c r="AG173" i="7"/>
  <c r="AM173" i="7"/>
  <c r="I174" i="7"/>
  <c r="O174" i="7"/>
  <c r="U174" i="7"/>
  <c r="AA174" i="7"/>
  <c r="AG174" i="7"/>
  <c r="AM174" i="7"/>
  <c r="I175" i="7"/>
  <c r="O175" i="7"/>
  <c r="U175" i="7"/>
  <c r="AA175" i="7"/>
  <c r="AG175" i="7"/>
  <c r="AM175" i="7"/>
  <c r="I176" i="7"/>
  <c r="O176" i="7"/>
  <c r="U176" i="7"/>
  <c r="AG176" i="7"/>
  <c r="AM176" i="7"/>
  <c r="I177" i="7"/>
  <c r="O177" i="7"/>
  <c r="U177" i="7"/>
  <c r="AA177" i="7"/>
  <c r="AG177" i="7"/>
  <c r="AM177" i="7"/>
  <c r="E33" i="12"/>
  <c r="G33" i="12"/>
  <c r="M33" i="12"/>
  <c r="S33" i="12"/>
  <c r="W33" i="12"/>
  <c r="Y33" i="12"/>
  <c r="AC33" i="12"/>
  <c r="AE33" i="12"/>
  <c r="AI33" i="12"/>
  <c r="AK33" i="12"/>
  <c r="AN33" i="12"/>
  <c r="AO33" i="12"/>
  <c r="AP33" i="12"/>
  <c r="AQ33" i="12"/>
  <c r="AS33" i="12"/>
  <c r="E40" i="12"/>
  <c r="G40" i="12"/>
  <c r="K40" i="12"/>
  <c r="M40" i="12"/>
  <c r="Q40" i="12"/>
  <c r="S40" i="12"/>
  <c r="W40" i="12"/>
  <c r="Y40" i="12"/>
  <c r="AC40" i="12"/>
  <c r="AE40" i="12"/>
  <c r="AI40" i="12"/>
  <c r="AK40" i="12"/>
  <c r="AN40" i="12"/>
  <c r="AO40" i="12"/>
  <c r="AP40" i="12"/>
  <c r="AQ40" i="12"/>
  <c r="AS40" i="12"/>
  <c r="AM60" i="13"/>
  <c r="AG60" i="13"/>
  <c r="AA60" i="13"/>
  <c r="U60" i="13"/>
  <c r="O60" i="13"/>
  <c r="I60" i="13"/>
  <c r="AM59" i="13"/>
  <c r="AG59" i="13"/>
  <c r="AA59" i="13"/>
  <c r="U59" i="13"/>
  <c r="O59" i="13"/>
  <c r="I59" i="13"/>
  <c r="AM58" i="13"/>
  <c r="AG58" i="13"/>
  <c r="AA58" i="13"/>
  <c r="U58" i="13"/>
  <c r="O58" i="13"/>
  <c r="I58" i="13"/>
  <c r="AM57" i="13"/>
  <c r="AG57" i="13"/>
  <c r="AA57" i="13"/>
  <c r="U57" i="13"/>
  <c r="O57" i="13"/>
  <c r="I57" i="13"/>
  <c r="AM56" i="13"/>
  <c r="AG56" i="13"/>
  <c r="AA56" i="13"/>
  <c r="U56" i="13"/>
  <c r="O56" i="13"/>
  <c r="I56" i="13"/>
  <c r="AM55" i="13"/>
  <c r="AG55" i="13"/>
  <c r="AA55" i="13"/>
  <c r="U55" i="13"/>
  <c r="O55" i="13"/>
  <c r="I55" i="13"/>
  <c r="AM54" i="13"/>
  <c r="AG54" i="13"/>
  <c r="AA54" i="13"/>
  <c r="U54" i="13"/>
  <c r="O54" i="13"/>
  <c r="I54" i="13"/>
  <c r="AM53" i="13"/>
  <c r="AG53" i="13"/>
  <c r="AA53" i="13"/>
  <c r="U53" i="13"/>
  <c r="O53" i="13"/>
  <c r="I53" i="13"/>
  <c r="AM52" i="13"/>
  <c r="AG52" i="13"/>
  <c r="AA52" i="13"/>
  <c r="U52" i="13"/>
  <c r="O52" i="13"/>
  <c r="I52" i="13"/>
  <c r="AM51" i="13"/>
  <c r="AG51" i="13"/>
  <c r="AA51" i="13"/>
  <c r="U51" i="13"/>
  <c r="O51" i="13"/>
  <c r="I51" i="13"/>
  <c r="AG50" i="13"/>
  <c r="AA50" i="13"/>
  <c r="U50" i="13"/>
  <c r="O50" i="13"/>
  <c r="I50" i="13"/>
  <c r="AM49" i="13"/>
  <c r="AG49" i="13"/>
  <c r="AA49" i="13"/>
  <c r="U49" i="13"/>
  <c r="O49" i="13"/>
  <c r="I49" i="13"/>
  <c r="AJ41" i="13"/>
  <c r="AK41" i="13" s="1"/>
  <c r="AH41" i="13"/>
  <c r="AD41" i="13"/>
  <c r="AE41" i="13" s="1"/>
  <c r="AB41" i="13"/>
  <c r="AC41" i="13" s="1"/>
  <c r="X41" i="13"/>
  <c r="Y41" i="13" s="1"/>
  <c r="V41" i="13"/>
  <c r="W41" i="13" s="1"/>
  <c r="R41" i="13"/>
  <c r="S41" i="13" s="1"/>
  <c r="P41" i="13"/>
  <c r="L41" i="13"/>
  <c r="M41" i="13" s="1"/>
  <c r="J41" i="13"/>
  <c r="K41" i="13" s="1"/>
  <c r="F41" i="13"/>
  <c r="G41" i="13" s="1"/>
  <c r="D41" i="13"/>
  <c r="E41" i="13" s="1"/>
  <c r="AS40" i="13"/>
  <c r="AQ40" i="13"/>
  <c r="AP40" i="13"/>
  <c r="AO40" i="13"/>
  <c r="AN40" i="13"/>
  <c r="AK40" i="13"/>
  <c r="AI40" i="13"/>
  <c r="AE40" i="13"/>
  <c r="AC40" i="13"/>
  <c r="Y40" i="13"/>
  <c r="W40" i="13"/>
  <c r="S40" i="13"/>
  <c r="Q40" i="13"/>
  <c r="M40" i="13"/>
  <c r="K40" i="13"/>
  <c r="G40" i="13"/>
  <c r="E40" i="13"/>
  <c r="AJ37" i="13"/>
  <c r="AH37" i="13"/>
  <c r="AF37" i="13"/>
  <c r="AD37" i="13"/>
  <c r="AB37" i="13"/>
  <c r="Z37" i="13"/>
  <c r="X37" i="13"/>
  <c r="V37" i="13"/>
  <c r="T37" i="13"/>
  <c r="R37" i="13"/>
  <c r="P37" i="13"/>
  <c r="N37" i="13"/>
  <c r="L37" i="13"/>
  <c r="J37" i="13"/>
  <c r="H37" i="13"/>
  <c r="F37" i="13"/>
  <c r="D37" i="13"/>
  <c r="AM60" i="12"/>
  <c r="AG60" i="12"/>
  <c r="AA60" i="12"/>
  <c r="U60" i="12"/>
  <c r="O60" i="12"/>
  <c r="I60" i="12"/>
  <c r="AM59" i="12"/>
  <c r="AG59" i="12"/>
  <c r="AA59" i="12"/>
  <c r="U59" i="12"/>
  <c r="O59" i="12"/>
  <c r="I59" i="12"/>
  <c r="AM58" i="12"/>
  <c r="AG58" i="12"/>
  <c r="AA58" i="12"/>
  <c r="U58" i="12"/>
  <c r="O58" i="12"/>
  <c r="I58" i="12"/>
  <c r="AM57" i="12"/>
  <c r="AG57" i="12"/>
  <c r="AA57" i="12"/>
  <c r="U57" i="12"/>
  <c r="O57" i="12"/>
  <c r="I57" i="12"/>
  <c r="AM56" i="12"/>
  <c r="AG56" i="12"/>
  <c r="AA56" i="12"/>
  <c r="U56" i="12"/>
  <c r="O56" i="12"/>
  <c r="I56" i="12"/>
  <c r="AM55" i="12"/>
  <c r="AG55" i="12"/>
  <c r="AA55" i="12"/>
  <c r="U55" i="12"/>
  <c r="O55" i="12"/>
  <c r="I55" i="12"/>
  <c r="AM54" i="12"/>
  <c r="AG54" i="12"/>
  <c r="AA54" i="12"/>
  <c r="U54" i="12"/>
  <c r="O54" i="12"/>
  <c r="I54" i="12"/>
  <c r="AM53" i="12"/>
  <c r="AG53" i="12"/>
  <c r="AA53" i="12"/>
  <c r="U53" i="12"/>
  <c r="O53" i="12"/>
  <c r="I53" i="12"/>
  <c r="AM52" i="12"/>
  <c r="AG52" i="12"/>
  <c r="AA52" i="12"/>
  <c r="U52" i="12"/>
  <c r="O52" i="12"/>
  <c r="I52" i="12"/>
  <c r="AM51" i="12"/>
  <c r="AG51" i="12"/>
  <c r="AA51" i="12"/>
  <c r="U51" i="12"/>
  <c r="O51" i="12"/>
  <c r="I51" i="12"/>
  <c r="AG50" i="12"/>
  <c r="AA50" i="12"/>
  <c r="U50" i="12"/>
  <c r="O50" i="12"/>
  <c r="I50" i="12"/>
  <c r="AM49" i="12"/>
  <c r="AG49" i="12"/>
  <c r="AA49" i="12"/>
  <c r="U49" i="12"/>
  <c r="I49" i="12"/>
  <c r="AM60" i="11"/>
  <c r="AG60" i="11"/>
  <c r="AA60" i="11"/>
  <c r="U60" i="11"/>
  <c r="O60" i="11"/>
  <c r="I60" i="11"/>
  <c r="AM59" i="11"/>
  <c r="AG59" i="11"/>
  <c r="AA59" i="11"/>
  <c r="U59" i="11"/>
  <c r="O59" i="11"/>
  <c r="I59" i="11"/>
  <c r="AM58" i="11"/>
  <c r="AG58" i="11"/>
  <c r="AA58" i="11"/>
  <c r="U58" i="11"/>
  <c r="O58" i="11"/>
  <c r="I58" i="11"/>
  <c r="AM57" i="11"/>
  <c r="AG57" i="11"/>
  <c r="AA57" i="11"/>
  <c r="U57" i="11"/>
  <c r="O57" i="11"/>
  <c r="I57" i="11"/>
  <c r="AM56" i="11"/>
  <c r="AG56" i="11"/>
  <c r="AA56" i="11"/>
  <c r="U56" i="11"/>
  <c r="O56" i="11"/>
  <c r="I56" i="11"/>
  <c r="AM55" i="11"/>
  <c r="AG55" i="11"/>
  <c r="AA55" i="11"/>
  <c r="U55" i="11"/>
  <c r="O55" i="11"/>
  <c r="I55" i="11"/>
  <c r="AM54" i="11"/>
  <c r="AG54" i="11"/>
  <c r="AA54" i="11"/>
  <c r="U54" i="11"/>
  <c r="O54" i="11"/>
  <c r="I54" i="11"/>
  <c r="AM53" i="11"/>
  <c r="AG53" i="11"/>
  <c r="AA53" i="11"/>
  <c r="U53" i="11"/>
  <c r="O53" i="11"/>
  <c r="I53" i="11"/>
  <c r="AM52" i="11"/>
  <c r="AG52" i="11"/>
  <c r="AA52" i="11"/>
  <c r="U52" i="11"/>
  <c r="O52" i="11"/>
  <c r="I52" i="11"/>
  <c r="AM51" i="11"/>
  <c r="AG51" i="11"/>
  <c r="AA51" i="11"/>
  <c r="U51" i="11"/>
  <c r="O51" i="11"/>
  <c r="I51" i="11"/>
  <c r="AG50" i="11"/>
  <c r="AA50" i="11"/>
  <c r="U50" i="11"/>
  <c r="O50" i="11"/>
  <c r="I50" i="11"/>
  <c r="AM49" i="11"/>
  <c r="AG49" i="11"/>
  <c r="AA49" i="11"/>
  <c r="U49" i="11"/>
  <c r="O49" i="11"/>
  <c r="I49" i="11"/>
  <c r="AJ41" i="11"/>
  <c r="AK41" i="11" s="1"/>
  <c r="AH41" i="11"/>
  <c r="AD41" i="11"/>
  <c r="AE41" i="11" s="1"/>
  <c r="AB41" i="11"/>
  <c r="AC41" i="11" s="1"/>
  <c r="X41" i="11"/>
  <c r="Y41" i="11" s="1"/>
  <c r="V41" i="11"/>
  <c r="W41" i="11" s="1"/>
  <c r="R41" i="11"/>
  <c r="S41" i="11" s="1"/>
  <c r="P41" i="11"/>
  <c r="L41" i="11"/>
  <c r="M41" i="11" s="1"/>
  <c r="J41" i="11"/>
  <c r="K41" i="11" s="1"/>
  <c r="F41" i="11"/>
  <c r="G41" i="11" s="1"/>
  <c r="D41" i="11"/>
  <c r="E41" i="11" s="1"/>
  <c r="AS40" i="11"/>
  <c r="AQ40" i="11"/>
  <c r="AP40" i="11"/>
  <c r="AO40" i="11"/>
  <c r="AN40" i="11"/>
  <c r="AK40" i="11"/>
  <c r="AI40" i="11"/>
  <c r="AE40" i="11"/>
  <c r="AC40" i="11"/>
  <c r="Y40" i="11"/>
  <c r="W40" i="11"/>
  <c r="S40" i="11"/>
  <c r="Q40" i="11"/>
  <c r="M40" i="11"/>
  <c r="K40" i="11"/>
  <c r="G40" i="11"/>
  <c r="E40" i="11"/>
  <c r="G46" i="7"/>
  <c r="AS28" i="10"/>
  <c r="AR28" i="10"/>
  <c r="AQ28" i="10"/>
  <c r="AP28" i="10"/>
  <c r="AO28" i="10"/>
  <c r="AN28" i="10"/>
  <c r="E37" i="10"/>
  <c r="G37" i="10"/>
  <c r="K37" i="10"/>
  <c r="M37" i="10"/>
  <c r="Q37" i="10"/>
  <c r="S37" i="10"/>
  <c r="W37" i="10"/>
  <c r="Y37" i="10"/>
  <c r="AC37" i="10"/>
  <c r="AE37" i="10"/>
  <c r="AI37" i="10"/>
  <c r="AK37" i="10"/>
  <c r="AN37" i="10"/>
  <c r="AO37" i="10"/>
  <c r="AP37" i="10"/>
  <c r="AQ37" i="10"/>
  <c r="AS37" i="10"/>
  <c r="AS29" i="10"/>
  <c r="AQ29" i="10"/>
  <c r="AP29" i="10"/>
  <c r="AO29" i="10"/>
  <c r="AN29" i="10"/>
  <c r="AK29" i="10"/>
  <c r="AI29" i="10"/>
  <c r="AE29" i="10"/>
  <c r="AC29" i="10"/>
  <c r="Y29" i="10"/>
  <c r="W29" i="10"/>
  <c r="S29" i="10"/>
  <c r="M29" i="10"/>
  <c r="G29" i="10"/>
  <c r="E29" i="10"/>
  <c r="AK28" i="10"/>
  <c r="AI28" i="10"/>
  <c r="Y28" i="10"/>
  <c r="W28" i="10"/>
  <c r="M28" i="10"/>
  <c r="K28" i="10"/>
  <c r="G28" i="10"/>
  <c r="E28" i="10"/>
  <c r="AS26" i="10"/>
  <c r="AR26" i="10"/>
  <c r="AQ26" i="10"/>
  <c r="AP26" i="10"/>
  <c r="AO26" i="10"/>
  <c r="AN26" i="10"/>
  <c r="AK26" i="10"/>
  <c r="AI26" i="10"/>
  <c r="AE26" i="10"/>
  <c r="AC26" i="10"/>
  <c r="Y26" i="10"/>
  <c r="W26" i="10"/>
  <c r="S26" i="10"/>
  <c r="Q26" i="10"/>
  <c r="G26" i="10"/>
  <c r="E26" i="10"/>
  <c r="AS24" i="10"/>
  <c r="AR24" i="10"/>
  <c r="AP24" i="10"/>
  <c r="AO24" i="10"/>
  <c r="AN24" i="10"/>
  <c r="AI24" i="10"/>
  <c r="AC24" i="10"/>
  <c r="Y24" i="10"/>
  <c r="W24" i="10"/>
  <c r="S24" i="10"/>
  <c r="Q24" i="10"/>
  <c r="M24" i="10"/>
  <c r="K24" i="10"/>
  <c r="G24" i="10"/>
  <c r="E24" i="10"/>
  <c r="AI23" i="10"/>
  <c r="AC23" i="10"/>
  <c r="Y23" i="10"/>
  <c r="W23" i="10"/>
  <c r="S23" i="10"/>
  <c r="Q23" i="10"/>
  <c r="M23" i="10"/>
  <c r="K23" i="10"/>
  <c r="G23" i="10"/>
  <c r="E23" i="10"/>
  <c r="Y22" i="10"/>
  <c r="W22" i="10"/>
  <c r="M22" i="10"/>
  <c r="K22" i="10"/>
  <c r="G22" i="10"/>
  <c r="E22" i="10"/>
  <c r="AK21" i="10"/>
  <c r="AI21" i="10"/>
  <c r="S21" i="10"/>
  <c r="Q21" i="10"/>
  <c r="G21" i="10"/>
  <c r="E21" i="10"/>
  <c r="AE20" i="10"/>
  <c r="AC20" i="10"/>
  <c r="Y20" i="10"/>
  <c r="W20" i="10"/>
  <c r="S20" i="10"/>
  <c r="Q20" i="10"/>
  <c r="M20" i="10"/>
  <c r="K20" i="10"/>
  <c r="G20" i="10"/>
  <c r="E20" i="10"/>
  <c r="AK19" i="10"/>
  <c r="AI19" i="10"/>
  <c r="Y19" i="10"/>
  <c r="W19" i="10"/>
  <c r="S19" i="10"/>
  <c r="Q19" i="10"/>
  <c r="M19" i="10"/>
  <c r="K19" i="10"/>
  <c r="G19" i="10"/>
  <c r="E19" i="10"/>
  <c r="AK18" i="10"/>
  <c r="AI18" i="10"/>
  <c r="AE18" i="10"/>
  <c r="AC18" i="10"/>
  <c r="S18" i="10"/>
  <c r="Q18" i="10"/>
  <c r="M18" i="10"/>
  <c r="K18" i="10"/>
  <c r="G18" i="10"/>
  <c r="E18" i="10"/>
  <c r="AI17" i="10"/>
  <c r="AE17" i="10"/>
  <c r="AC17" i="10"/>
  <c r="Y17" i="10"/>
  <c r="W17" i="10"/>
  <c r="S17" i="10"/>
  <c r="Q17" i="10"/>
  <c r="M17" i="10"/>
  <c r="K17" i="10"/>
  <c r="G17" i="10"/>
  <c r="E17" i="10"/>
  <c r="AK16" i="10"/>
  <c r="AI16" i="10"/>
  <c r="Y16" i="10"/>
  <c r="W16" i="10"/>
  <c r="S16" i="10"/>
  <c r="Q16" i="10"/>
  <c r="M16" i="10"/>
  <c r="K16" i="10"/>
  <c r="G16" i="10"/>
  <c r="E16" i="10"/>
  <c r="AK15" i="10"/>
  <c r="AI15" i="10"/>
  <c r="AE15" i="10"/>
  <c r="AC15" i="10"/>
  <c r="S15" i="10"/>
  <c r="Q15" i="10"/>
  <c r="M15" i="10"/>
  <c r="K15" i="10"/>
  <c r="G15" i="10"/>
  <c r="E15" i="10"/>
  <c r="AK14" i="10"/>
  <c r="AI14" i="10"/>
  <c r="AE14" i="10"/>
  <c r="AC14" i="10"/>
  <c r="Y14" i="10"/>
  <c r="W14" i="10"/>
  <c r="M14" i="10"/>
  <c r="K14" i="10"/>
  <c r="G14" i="10"/>
  <c r="E14" i="10"/>
  <c r="AK13" i="10"/>
  <c r="AI13" i="10"/>
  <c r="AE13" i="10"/>
  <c r="AC13" i="10"/>
  <c r="Y13" i="10"/>
  <c r="W13" i="10"/>
  <c r="S13" i="10"/>
  <c r="Q13" i="10"/>
  <c r="G13" i="10"/>
  <c r="E13" i="10"/>
  <c r="AK12" i="10"/>
  <c r="AI12" i="10"/>
  <c r="AE12" i="10"/>
  <c r="AC12" i="10"/>
  <c r="Y12" i="10"/>
  <c r="W12" i="10"/>
  <c r="S12" i="10"/>
  <c r="Q12" i="10"/>
  <c r="M12" i="10"/>
  <c r="K12" i="10"/>
  <c r="AS80" i="7"/>
  <c r="AO80" i="7"/>
  <c r="AI80" i="7"/>
  <c r="AE80" i="7"/>
  <c r="AE81" i="7" s="1"/>
  <c r="AC80" i="7"/>
  <c r="AC81" i="7" s="1"/>
  <c r="Y80" i="7"/>
  <c r="W80" i="7"/>
  <c r="S80" i="7"/>
  <c r="Q80" i="7"/>
  <c r="M80" i="7"/>
  <c r="K80" i="7"/>
  <c r="G80" i="7"/>
  <c r="E80" i="7"/>
  <c r="AS79" i="7"/>
  <c r="AQ79" i="7"/>
  <c r="AO79" i="7"/>
  <c r="AK79" i="7"/>
  <c r="AK81" i="7" s="1"/>
  <c r="AI79" i="7"/>
  <c r="Y79" i="7"/>
  <c r="W79" i="7"/>
  <c r="S79" i="7"/>
  <c r="Q79" i="7"/>
  <c r="M79" i="7"/>
  <c r="K79" i="7"/>
  <c r="G79" i="7"/>
  <c r="E79" i="7"/>
  <c r="AS76" i="7"/>
  <c r="AQ76" i="7"/>
  <c r="AP76" i="7"/>
  <c r="AO76" i="7"/>
  <c r="AN76" i="7"/>
  <c r="AK76" i="7"/>
  <c r="AI76" i="7"/>
  <c r="AE76" i="7"/>
  <c r="AC76" i="7"/>
  <c r="Y76" i="7"/>
  <c r="W76" i="7"/>
  <c r="S76" i="7"/>
  <c r="Q76" i="7"/>
  <c r="M76" i="7"/>
  <c r="K76" i="7"/>
  <c r="G76" i="7"/>
  <c r="E76" i="7"/>
  <c r="AS75" i="7"/>
  <c r="AQ75" i="7"/>
  <c r="AP75" i="7"/>
  <c r="AO75" i="7"/>
  <c r="AN75" i="7"/>
  <c r="AK75" i="7"/>
  <c r="AI75" i="7"/>
  <c r="AE75" i="7"/>
  <c r="AC75" i="7"/>
  <c r="Y75" i="7"/>
  <c r="W75" i="7"/>
  <c r="S75" i="7"/>
  <c r="Q75" i="7"/>
  <c r="M75" i="7"/>
  <c r="K75" i="7"/>
  <c r="G75" i="7"/>
  <c r="E75" i="7"/>
  <c r="AS74" i="7"/>
  <c r="AQ74" i="7"/>
  <c r="AP74" i="7"/>
  <c r="AO74" i="7"/>
  <c r="AN74" i="7"/>
  <c r="AK74" i="7"/>
  <c r="AI74" i="7"/>
  <c r="AE74" i="7"/>
  <c r="AC74" i="7"/>
  <c r="Y74" i="7"/>
  <c r="W74" i="7"/>
  <c r="S74" i="7"/>
  <c r="Q74" i="7"/>
  <c r="M74" i="7"/>
  <c r="K74" i="7"/>
  <c r="G74" i="7"/>
  <c r="E74" i="7"/>
  <c r="AS73" i="7"/>
  <c r="AP73" i="7"/>
  <c r="AO73" i="7"/>
  <c r="AN73" i="7"/>
  <c r="AK73" i="7"/>
  <c r="AI73" i="7"/>
  <c r="AE73" i="7"/>
  <c r="AC73" i="7"/>
  <c r="W73" i="7"/>
  <c r="S73" i="7"/>
  <c r="Q73" i="7"/>
  <c r="M73" i="7"/>
  <c r="K73" i="7"/>
  <c r="G73" i="7"/>
  <c r="E73" i="7"/>
  <c r="AS72" i="7"/>
  <c r="AP72" i="7"/>
  <c r="AO72" i="7"/>
  <c r="AN72" i="7"/>
  <c r="AK72" i="7"/>
  <c r="AI72" i="7"/>
  <c r="AE72" i="7"/>
  <c r="AC72" i="7"/>
  <c r="Y72" i="7"/>
  <c r="W72" i="7"/>
  <c r="Q72" i="7"/>
  <c r="M72" i="7"/>
  <c r="K72" i="7"/>
  <c r="G72" i="7"/>
  <c r="E72" i="7"/>
  <c r="AS71" i="7"/>
  <c r="AP71" i="7"/>
  <c r="AO71" i="7"/>
  <c r="AN71" i="7"/>
  <c r="AK71" i="7"/>
  <c r="AI71" i="7"/>
  <c r="AE71" i="7"/>
  <c r="AC71" i="7"/>
  <c r="Y71" i="7"/>
  <c r="W71" i="7"/>
  <c r="S71" i="7"/>
  <c r="Q71" i="7"/>
  <c r="K71" i="7"/>
  <c r="G71" i="7"/>
  <c r="E71" i="7"/>
  <c r="AS64" i="7"/>
  <c r="AR64" i="7"/>
  <c r="AP64" i="7"/>
  <c r="AO64" i="7"/>
  <c r="AN64" i="7"/>
  <c r="AI64" i="7"/>
  <c r="AE64" i="7"/>
  <c r="AC64" i="7"/>
  <c r="Y64" i="7"/>
  <c r="W64" i="7"/>
  <c r="S64" i="7"/>
  <c r="Q64" i="7"/>
  <c r="M64" i="7"/>
  <c r="K64" i="7"/>
  <c r="G64" i="7"/>
  <c r="E64" i="7"/>
  <c r="AS63" i="7"/>
  <c r="AR63" i="7"/>
  <c r="AQ63" i="7"/>
  <c r="AP63" i="7"/>
  <c r="AO63" i="7"/>
  <c r="AN63" i="7"/>
  <c r="AK63" i="7"/>
  <c r="AI63" i="7"/>
  <c r="AE63" i="7"/>
  <c r="AC63" i="7"/>
  <c r="W63" i="7"/>
  <c r="S63" i="7"/>
  <c r="Q63" i="7"/>
  <c r="M63" i="7"/>
  <c r="K63" i="7"/>
  <c r="G63" i="7"/>
  <c r="E63" i="7"/>
  <c r="AS62" i="7"/>
  <c r="AR62" i="7"/>
  <c r="AQ62" i="7"/>
  <c r="AP62" i="7"/>
  <c r="AO62" i="7"/>
  <c r="AN62" i="7"/>
  <c r="AK62" i="7"/>
  <c r="AI62" i="7"/>
  <c r="AE62" i="7"/>
  <c r="AC62" i="7"/>
  <c r="Y62" i="7"/>
  <c r="W62" i="7"/>
  <c r="S62" i="7"/>
  <c r="Q62" i="7"/>
  <c r="K62" i="7"/>
  <c r="G62" i="7"/>
  <c r="E62" i="7"/>
  <c r="AS61" i="7"/>
  <c r="AR61" i="7"/>
  <c r="AO61" i="7"/>
  <c r="AN61" i="7"/>
  <c r="AI61" i="7"/>
  <c r="AE61" i="7"/>
  <c r="AC61" i="7"/>
  <c r="Y61" i="7"/>
  <c r="W61" i="7"/>
  <c r="S61" i="7"/>
  <c r="Q61" i="7"/>
  <c r="M61" i="7"/>
  <c r="K61" i="7"/>
  <c r="G61" i="7"/>
  <c r="E61" i="7"/>
  <c r="AS60" i="7"/>
  <c r="AR60" i="7"/>
  <c r="AQ60" i="7"/>
  <c r="AP60" i="7"/>
  <c r="AO60" i="7"/>
  <c r="AN60" i="7"/>
  <c r="AK60" i="7"/>
  <c r="AI60" i="7"/>
  <c r="AC60" i="7"/>
  <c r="Y60" i="7"/>
  <c r="W60" i="7"/>
  <c r="S60" i="7"/>
  <c r="Q60" i="7"/>
  <c r="M60" i="7"/>
  <c r="K60" i="7"/>
  <c r="G60" i="7"/>
  <c r="E60" i="7"/>
  <c r="AS59" i="7"/>
  <c r="AR59" i="7"/>
  <c r="AQ59" i="7"/>
  <c r="AP59" i="7"/>
  <c r="AO59" i="7"/>
  <c r="AN59" i="7"/>
  <c r="AK59" i="7"/>
  <c r="AI59" i="7"/>
  <c r="AE59" i="7"/>
  <c r="AC59" i="7"/>
  <c r="W59" i="7"/>
  <c r="S59" i="7"/>
  <c r="Q59" i="7"/>
  <c r="M59" i="7"/>
  <c r="K59" i="7"/>
  <c r="G59" i="7"/>
  <c r="E59" i="7"/>
  <c r="AS58" i="7"/>
  <c r="AR58" i="7"/>
  <c r="AQ58" i="7"/>
  <c r="AP58" i="7"/>
  <c r="AO58" i="7"/>
  <c r="AN58" i="7"/>
  <c r="AK58" i="7"/>
  <c r="AI58" i="7"/>
  <c r="AE58" i="7"/>
  <c r="AC58" i="7"/>
  <c r="Y58" i="7"/>
  <c r="W58" i="7"/>
  <c r="Q58" i="7"/>
  <c r="M58" i="7"/>
  <c r="K58" i="7"/>
  <c r="G58" i="7"/>
  <c r="E58" i="7"/>
  <c r="AS57" i="7"/>
  <c r="AR57" i="7"/>
  <c r="AQ57" i="7"/>
  <c r="AP57" i="7"/>
  <c r="AO57" i="7"/>
  <c r="AN57" i="7"/>
  <c r="AK57" i="7"/>
  <c r="AI57" i="7"/>
  <c r="AE57" i="7"/>
  <c r="AC57" i="7"/>
  <c r="Y57" i="7"/>
  <c r="W57" i="7"/>
  <c r="S57" i="7"/>
  <c r="Q57" i="7"/>
  <c r="K57" i="7"/>
  <c r="G57" i="7"/>
  <c r="E57" i="7"/>
  <c r="AS52" i="7"/>
  <c r="AR52" i="7"/>
  <c r="AQ52" i="7"/>
  <c r="AP52" i="7"/>
  <c r="AO52" i="7"/>
  <c r="AN52" i="7"/>
  <c r="AK52" i="7"/>
  <c r="AI52" i="7"/>
  <c r="AE52" i="7"/>
  <c r="AC52" i="7"/>
  <c r="Y52" i="7"/>
  <c r="W52" i="7"/>
  <c r="M52" i="7"/>
  <c r="K52" i="7"/>
  <c r="G52" i="7"/>
  <c r="E52" i="7"/>
  <c r="AS51" i="7"/>
  <c r="AR51" i="7"/>
  <c r="AQ51" i="7"/>
  <c r="AP51" i="7"/>
  <c r="AO51" i="7"/>
  <c r="AN51" i="7"/>
  <c r="AK51" i="7"/>
  <c r="AI51" i="7"/>
  <c r="AE51" i="7"/>
  <c r="AC51" i="7"/>
  <c r="Y51" i="7"/>
  <c r="W51" i="7"/>
  <c r="S51" i="7"/>
  <c r="Q51" i="7"/>
  <c r="G51" i="7"/>
  <c r="E51" i="7"/>
  <c r="AS50" i="7"/>
  <c r="AR50" i="7"/>
  <c r="AQ50" i="7"/>
  <c r="AP50" i="7"/>
  <c r="AN50" i="7"/>
  <c r="Y50" i="7"/>
  <c r="W50" i="7"/>
  <c r="S50" i="7"/>
  <c r="Q50" i="7"/>
  <c r="M50" i="7"/>
  <c r="K50" i="7"/>
  <c r="G50" i="7"/>
  <c r="E50" i="7"/>
  <c r="AS49" i="7"/>
  <c r="AR49" i="7"/>
  <c r="AP49" i="7"/>
  <c r="AN49" i="7"/>
  <c r="Y49" i="7"/>
  <c r="W49" i="7"/>
  <c r="S49" i="7"/>
  <c r="Q49" i="7"/>
  <c r="M49" i="7"/>
  <c r="K49" i="7"/>
  <c r="G49" i="7"/>
  <c r="E49" i="7"/>
  <c r="AS48" i="7"/>
  <c r="AR48" i="7"/>
  <c r="AQ48" i="7"/>
  <c r="AP48" i="7"/>
  <c r="AO48" i="7"/>
  <c r="AN48" i="7"/>
  <c r="AK48" i="7"/>
  <c r="AI48" i="7"/>
  <c r="AE48" i="7"/>
  <c r="AC48" i="7"/>
  <c r="Y48" i="7"/>
  <c r="S48" i="7"/>
  <c r="Q48" i="7"/>
  <c r="M48" i="7"/>
  <c r="K48" i="7"/>
  <c r="G48" i="7"/>
  <c r="E48" i="7"/>
  <c r="AS47" i="7"/>
  <c r="AR47" i="7"/>
  <c r="AQ47" i="7"/>
  <c r="AP47" i="7"/>
  <c r="AO47" i="7"/>
  <c r="AN47" i="7"/>
  <c r="AK47" i="7"/>
  <c r="AI47" i="7"/>
  <c r="Y47" i="7"/>
  <c r="W47" i="7"/>
  <c r="S47" i="7"/>
  <c r="Q47" i="7"/>
  <c r="M47" i="7"/>
  <c r="K47" i="7"/>
  <c r="G47" i="7"/>
  <c r="E47" i="7"/>
  <c r="AS46" i="7"/>
  <c r="AR46" i="7"/>
  <c r="AQ46" i="7"/>
  <c r="AP46" i="7"/>
  <c r="AO46" i="7"/>
  <c r="AN46" i="7"/>
  <c r="AK46" i="7"/>
  <c r="AI46" i="7"/>
  <c r="AE46" i="7"/>
  <c r="AC46" i="7"/>
  <c r="S46" i="7"/>
  <c r="Q46" i="7"/>
  <c r="M46" i="7"/>
  <c r="K46" i="7"/>
  <c r="E46" i="7"/>
  <c r="AS45" i="7"/>
  <c r="AR45" i="7"/>
  <c r="AP45" i="7"/>
  <c r="AN45" i="7"/>
  <c r="AE45" i="7"/>
  <c r="AC45" i="7"/>
  <c r="Y45" i="7"/>
  <c r="W45" i="7"/>
  <c r="S45" i="7"/>
  <c r="Q45" i="7"/>
  <c r="M45" i="7"/>
  <c r="K45" i="7"/>
  <c r="G45" i="7"/>
  <c r="E45" i="7"/>
  <c r="AS44" i="7"/>
  <c r="AR44" i="7"/>
  <c r="AQ44" i="7"/>
  <c r="AP44" i="7"/>
  <c r="AO44" i="7"/>
  <c r="AN44" i="7"/>
  <c r="AK44" i="7"/>
  <c r="AI44" i="7"/>
  <c r="Y44" i="7"/>
  <c r="W44" i="7"/>
  <c r="S44" i="7"/>
  <c r="Q44" i="7"/>
  <c r="M44" i="7"/>
  <c r="K44" i="7"/>
  <c r="G44" i="7"/>
  <c r="E44" i="7"/>
  <c r="AS43" i="7"/>
  <c r="AR43" i="7"/>
  <c r="AQ43" i="7"/>
  <c r="AP43" i="7"/>
  <c r="AO43" i="7"/>
  <c r="AN43" i="7"/>
  <c r="AK43" i="7"/>
  <c r="AI43" i="7"/>
  <c r="AE43" i="7"/>
  <c r="AC43" i="7"/>
  <c r="S43" i="7"/>
  <c r="Q43" i="7"/>
  <c r="M43" i="7"/>
  <c r="K43" i="7"/>
  <c r="G43" i="7"/>
  <c r="E43" i="7"/>
  <c r="AS42" i="7"/>
  <c r="AR42" i="7"/>
  <c r="AQ42" i="7"/>
  <c r="AP42" i="7"/>
  <c r="AO42" i="7"/>
  <c r="AN42" i="7"/>
  <c r="AK42" i="7"/>
  <c r="AI42" i="7"/>
  <c r="AE42" i="7"/>
  <c r="AC42" i="7"/>
  <c r="Y42" i="7"/>
  <c r="W42" i="7"/>
  <c r="M42" i="7"/>
  <c r="K42" i="7"/>
  <c r="G42" i="7"/>
  <c r="E42" i="7"/>
  <c r="AS41" i="7"/>
  <c r="AR41" i="7"/>
  <c r="AQ41" i="7"/>
  <c r="AP41" i="7"/>
  <c r="AO41" i="7"/>
  <c r="AN41" i="7"/>
  <c r="AK41" i="7"/>
  <c r="AI41" i="7"/>
  <c r="AE41" i="7"/>
  <c r="AC41" i="7"/>
  <c r="Y41" i="7"/>
  <c r="W41" i="7"/>
  <c r="M41" i="7"/>
  <c r="K41" i="7"/>
  <c r="G41" i="7"/>
  <c r="E41" i="7"/>
  <c r="AS40" i="7"/>
  <c r="AR40" i="7"/>
  <c r="AQ40" i="7"/>
  <c r="AP40" i="7"/>
  <c r="AO40" i="7"/>
  <c r="AN40" i="7"/>
  <c r="AK40" i="7"/>
  <c r="AI40" i="7"/>
  <c r="AE40" i="7"/>
  <c r="AC40" i="7"/>
  <c r="Y40" i="7"/>
  <c r="W40" i="7"/>
  <c r="S40" i="7"/>
  <c r="Q40" i="7"/>
  <c r="G40" i="7"/>
  <c r="E40" i="7"/>
  <c r="AS39" i="7"/>
  <c r="AR39" i="7"/>
  <c r="AP39" i="7"/>
  <c r="AN39" i="7"/>
  <c r="AE39" i="7"/>
  <c r="AC39" i="7"/>
  <c r="Y39" i="7"/>
  <c r="W39" i="7"/>
  <c r="S39" i="7"/>
  <c r="Q39" i="7"/>
  <c r="M39" i="7"/>
  <c r="K39" i="7"/>
  <c r="G39" i="7"/>
  <c r="E39" i="7"/>
  <c r="AS38" i="7"/>
  <c r="AR38" i="7"/>
  <c r="AQ38" i="7"/>
  <c r="AP38" i="7"/>
  <c r="AO38" i="7"/>
  <c r="AN38" i="7"/>
  <c r="AK38" i="7"/>
  <c r="AI38" i="7"/>
  <c r="Y38" i="7"/>
  <c r="W38" i="7"/>
  <c r="S38" i="7"/>
  <c r="Q38" i="7"/>
  <c r="M38" i="7"/>
  <c r="K38" i="7"/>
  <c r="G38" i="7"/>
  <c r="E38" i="7"/>
  <c r="AS37" i="7"/>
  <c r="AR37" i="7"/>
  <c r="AQ37" i="7"/>
  <c r="AP37" i="7"/>
  <c r="AO37" i="7"/>
  <c r="AN37" i="7"/>
  <c r="AK37" i="7"/>
  <c r="AI37" i="7"/>
  <c r="AE37" i="7"/>
  <c r="AC37" i="7"/>
  <c r="S37" i="7"/>
  <c r="Q37" i="7"/>
  <c r="M37" i="7"/>
  <c r="K37" i="7"/>
  <c r="G37" i="7"/>
  <c r="E37" i="7"/>
  <c r="AS36" i="7"/>
  <c r="AR36" i="7"/>
  <c r="AQ36" i="7"/>
  <c r="AP36" i="7"/>
  <c r="AO36" i="7"/>
  <c r="AN36" i="7"/>
  <c r="AK36" i="7"/>
  <c r="AI36" i="7"/>
  <c r="AE36" i="7"/>
  <c r="AC36" i="7"/>
  <c r="Y36" i="7"/>
  <c r="W36" i="7"/>
  <c r="M36" i="7"/>
  <c r="K36" i="7"/>
  <c r="G36" i="7"/>
  <c r="E36" i="7"/>
  <c r="AS35" i="7"/>
  <c r="AR35" i="7"/>
  <c r="AP35" i="7"/>
  <c r="AO35" i="7"/>
  <c r="AN35" i="7"/>
  <c r="AI35" i="7"/>
  <c r="AE35" i="7"/>
  <c r="AC35" i="7"/>
  <c r="Y35" i="7"/>
  <c r="W35" i="7"/>
  <c r="S35" i="7"/>
  <c r="Q35" i="7"/>
  <c r="M35" i="7"/>
  <c r="K35" i="7"/>
  <c r="G35" i="7"/>
  <c r="E35" i="7"/>
  <c r="AS34" i="7"/>
  <c r="AR34" i="7"/>
  <c r="AP34" i="7"/>
  <c r="AO34" i="7"/>
  <c r="AN34" i="7"/>
  <c r="AK34" i="7"/>
  <c r="AI34" i="7"/>
  <c r="Y34" i="7"/>
  <c r="W34" i="7"/>
  <c r="S34" i="7"/>
  <c r="Q34" i="7"/>
  <c r="M34" i="7"/>
  <c r="K34" i="7"/>
  <c r="G34" i="7"/>
  <c r="E34" i="7"/>
  <c r="AS33" i="7"/>
  <c r="AR33" i="7"/>
  <c r="AP33" i="7"/>
  <c r="AO33" i="7"/>
  <c r="AN33" i="7"/>
  <c r="AK33" i="7"/>
  <c r="AI33" i="7"/>
  <c r="AE33" i="7"/>
  <c r="AC33" i="7"/>
  <c r="S33" i="7"/>
  <c r="Q33" i="7"/>
  <c r="M33" i="7"/>
  <c r="K33" i="7"/>
  <c r="G33" i="7"/>
  <c r="E33" i="7"/>
  <c r="AS32" i="7"/>
  <c r="AR32" i="7"/>
  <c r="AP32" i="7"/>
  <c r="AO32" i="7"/>
  <c r="AN32" i="7"/>
  <c r="AK32" i="7"/>
  <c r="AI32" i="7"/>
  <c r="AE32" i="7"/>
  <c r="AC32" i="7"/>
  <c r="Y32" i="7"/>
  <c r="W32" i="7"/>
  <c r="M32" i="7"/>
  <c r="K32" i="7"/>
  <c r="G32" i="7"/>
  <c r="E32" i="7"/>
  <c r="AS31" i="7"/>
  <c r="AR31" i="7"/>
  <c r="AQ31" i="7"/>
  <c r="AP31" i="7"/>
  <c r="AO31" i="7"/>
  <c r="AN31" i="7"/>
  <c r="AK31" i="7"/>
  <c r="AI31" i="7"/>
  <c r="AE31" i="7"/>
  <c r="AC31" i="7"/>
  <c r="Y31" i="7"/>
  <c r="W31" i="7"/>
  <c r="S31" i="7"/>
  <c r="Q31" i="7"/>
  <c r="G31" i="7"/>
  <c r="E31" i="7"/>
  <c r="AS24" i="7"/>
  <c r="AN24" i="7"/>
  <c r="AE24" i="7"/>
  <c r="AC24" i="7"/>
  <c r="AS23" i="7"/>
  <c r="AQ23" i="7"/>
  <c r="AP23" i="7"/>
  <c r="AN23" i="7"/>
  <c r="AK23" i="7"/>
  <c r="AC23" i="7"/>
  <c r="AS22" i="7"/>
  <c r="AR22" i="7"/>
  <c r="AQ22" i="7"/>
  <c r="AP22" i="7"/>
  <c r="AO22" i="7"/>
  <c r="AN22" i="7"/>
  <c r="AK22" i="7"/>
  <c r="AI22" i="7"/>
  <c r="AE22" i="7"/>
  <c r="AC22" i="7"/>
  <c r="AS21" i="7"/>
  <c r="AR21" i="7"/>
  <c r="AQ21" i="7"/>
  <c r="AP21" i="7"/>
  <c r="AO21" i="7"/>
  <c r="AN21" i="7"/>
  <c r="AK21" i="7"/>
  <c r="AI21" i="7"/>
  <c r="AE21" i="7"/>
  <c r="AC21" i="7"/>
  <c r="AS20" i="7"/>
  <c r="AR20" i="7"/>
  <c r="AQ20" i="7"/>
  <c r="AP20" i="7"/>
  <c r="AN20" i="7"/>
  <c r="AK20" i="7"/>
  <c r="AI20" i="7"/>
  <c r="AE20" i="7"/>
  <c r="AC20" i="7"/>
  <c r="Y20" i="7"/>
  <c r="W20" i="7"/>
  <c r="S20" i="7"/>
  <c r="Q20" i="7"/>
  <c r="M20" i="7"/>
  <c r="K20" i="7"/>
  <c r="G20" i="7"/>
  <c r="AS19" i="7"/>
  <c r="AR19" i="7"/>
  <c r="AP19" i="7"/>
  <c r="AO19" i="7"/>
  <c r="AN19" i="7"/>
  <c r="AK19" i="7"/>
  <c r="AI19" i="7"/>
  <c r="AE19" i="7"/>
  <c r="AC19" i="7"/>
  <c r="Y19" i="7"/>
  <c r="W19" i="7"/>
  <c r="S19" i="7"/>
  <c r="Q19" i="7"/>
  <c r="M19" i="7"/>
  <c r="K19" i="7"/>
  <c r="E19" i="7"/>
  <c r="AS18" i="7"/>
  <c r="AR18" i="7"/>
  <c r="AP18" i="7"/>
  <c r="AN18" i="7"/>
  <c r="AK18" i="7"/>
  <c r="AI18" i="7"/>
  <c r="AE18" i="7"/>
  <c r="AC18" i="7"/>
  <c r="Y18" i="7"/>
  <c r="W18" i="7"/>
  <c r="S18" i="7"/>
  <c r="Q18" i="7"/>
  <c r="M18" i="7"/>
  <c r="K18" i="7"/>
  <c r="AS17" i="7"/>
  <c r="AR17" i="7"/>
  <c r="AP17" i="7"/>
  <c r="AO17" i="7"/>
  <c r="AN17" i="7"/>
  <c r="AK17" i="7"/>
  <c r="AI17" i="7"/>
  <c r="AE17" i="7"/>
  <c r="AC17" i="7"/>
  <c r="Y17" i="7"/>
  <c r="W17" i="7"/>
  <c r="S17" i="7"/>
  <c r="Q17" i="7"/>
  <c r="M17" i="7"/>
  <c r="K17" i="7"/>
  <c r="E17" i="7"/>
  <c r="AS16" i="7"/>
  <c r="AR16" i="7"/>
  <c r="AP16" i="7"/>
  <c r="AO16" i="7"/>
  <c r="AN16" i="7"/>
  <c r="AK16" i="7"/>
  <c r="AI16" i="7"/>
  <c r="AE16" i="7"/>
  <c r="AC16" i="7"/>
  <c r="Y16" i="7"/>
  <c r="W16" i="7"/>
  <c r="S16" i="7"/>
  <c r="Q16" i="7"/>
  <c r="M16" i="7"/>
  <c r="K16" i="7"/>
  <c r="E16" i="7"/>
  <c r="AS15" i="7"/>
  <c r="AR15" i="7"/>
  <c r="AP15" i="7"/>
  <c r="AN15" i="7"/>
  <c r="AK15" i="7"/>
  <c r="AI15" i="7"/>
  <c r="AE15" i="7"/>
  <c r="AC15" i="7"/>
  <c r="Y15" i="7"/>
  <c r="W15" i="7"/>
  <c r="S15" i="7"/>
  <c r="Q15" i="7"/>
  <c r="M15" i="7"/>
  <c r="K15" i="7"/>
  <c r="AS14" i="7"/>
  <c r="AR14" i="7"/>
  <c r="AP14" i="7"/>
  <c r="AN14" i="7"/>
  <c r="AK14" i="7"/>
  <c r="AI14" i="7"/>
  <c r="AE14" i="7"/>
  <c r="AC14" i="7"/>
  <c r="Y14" i="7"/>
  <c r="W14" i="7"/>
  <c r="S14" i="7"/>
  <c r="Q14" i="7"/>
  <c r="M14" i="7"/>
  <c r="K14" i="7"/>
  <c r="AS12" i="7"/>
  <c r="AR12" i="7"/>
  <c r="AP12" i="7"/>
  <c r="AO12" i="7"/>
  <c r="AN12" i="7"/>
  <c r="AK12" i="7"/>
  <c r="AI12" i="7"/>
  <c r="AE12" i="7"/>
  <c r="AC12" i="7"/>
  <c r="Y12" i="7"/>
  <c r="W12" i="7"/>
  <c r="S12" i="7"/>
  <c r="Q12" i="7"/>
  <c r="M12" i="7"/>
  <c r="K12" i="7"/>
  <c r="E12" i="7"/>
  <c r="AS11" i="7"/>
  <c r="AR11" i="7"/>
  <c r="AP11" i="7"/>
  <c r="AN11" i="7"/>
  <c r="AK11" i="7"/>
  <c r="AI11" i="7"/>
  <c r="AE11" i="7"/>
  <c r="AC11" i="7"/>
  <c r="Y11" i="7"/>
  <c r="W11" i="7"/>
  <c r="S11" i="7"/>
  <c r="Q11" i="7"/>
  <c r="M11" i="7"/>
  <c r="K11" i="7"/>
  <c r="AS10" i="7"/>
  <c r="AR10" i="7"/>
  <c r="AP10" i="7"/>
  <c r="AN10" i="7"/>
  <c r="AK10" i="7"/>
  <c r="AI10" i="7"/>
  <c r="AE10" i="7"/>
  <c r="AC10" i="7"/>
  <c r="Y10" i="7"/>
  <c r="W10" i="7"/>
  <c r="S10" i="7"/>
  <c r="Q10" i="7"/>
  <c r="M10" i="7"/>
  <c r="K10" i="7"/>
  <c r="AM57" i="10"/>
  <c r="AG57" i="10"/>
  <c r="AA57" i="10"/>
  <c r="U57" i="10"/>
  <c r="O57" i="10"/>
  <c r="AM56" i="10"/>
  <c r="AG56" i="10"/>
  <c r="AA56" i="10"/>
  <c r="U56" i="10"/>
  <c r="O56" i="10"/>
  <c r="AM55" i="10"/>
  <c r="AG55" i="10"/>
  <c r="AA55" i="10"/>
  <c r="U55" i="10"/>
  <c r="O55" i="10"/>
  <c r="AM54" i="10"/>
  <c r="AG54" i="10"/>
  <c r="AA54" i="10"/>
  <c r="U54" i="10"/>
  <c r="O54" i="10"/>
  <c r="AM53" i="10"/>
  <c r="AG53" i="10"/>
  <c r="AA53" i="10"/>
  <c r="U53" i="10"/>
  <c r="O53" i="10"/>
  <c r="AM52" i="10"/>
  <c r="AG52" i="10"/>
  <c r="AA52" i="10"/>
  <c r="U52" i="10"/>
  <c r="O52" i="10"/>
  <c r="I57" i="10"/>
  <c r="I56" i="10"/>
  <c r="I55" i="10"/>
  <c r="I54" i="10"/>
  <c r="I53" i="10"/>
  <c r="I52" i="10"/>
  <c r="AM51" i="10"/>
  <c r="AG51" i="10"/>
  <c r="AA51" i="10"/>
  <c r="U51" i="10"/>
  <c r="O51" i="10"/>
  <c r="I51" i="10"/>
  <c r="AM50" i="10"/>
  <c r="AG50" i="10"/>
  <c r="AA50" i="10"/>
  <c r="U50" i="10"/>
  <c r="O50" i="10"/>
  <c r="I50" i="10"/>
  <c r="AM49" i="10"/>
  <c r="AG49" i="10"/>
  <c r="AA49" i="10"/>
  <c r="U49" i="10"/>
  <c r="O49" i="10"/>
  <c r="I49" i="10"/>
  <c r="AM48" i="10"/>
  <c r="AG48" i="10"/>
  <c r="AA48" i="10"/>
  <c r="U48" i="10"/>
  <c r="O48" i="10"/>
  <c r="I48" i="10"/>
  <c r="AG47" i="10"/>
  <c r="AA47" i="10"/>
  <c r="U47" i="10"/>
  <c r="O47" i="10"/>
  <c r="I46" i="10"/>
  <c r="I47" i="10"/>
  <c r="AM46" i="10"/>
  <c r="AG46" i="10"/>
  <c r="AA46" i="10"/>
  <c r="U46" i="10"/>
  <c r="O46" i="10"/>
  <c r="AR81" i="7"/>
  <c r="AL81" i="7"/>
  <c r="AF81" i="7"/>
  <c r="Z81" i="7"/>
  <c r="T81" i="7"/>
  <c r="N81" i="7"/>
  <c r="H81" i="7"/>
  <c r="AJ77" i="7"/>
  <c r="AH77" i="7"/>
  <c r="AD77" i="7"/>
  <c r="AB77" i="7"/>
  <c r="X77" i="7"/>
  <c r="V77" i="7"/>
  <c r="R77" i="7"/>
  <c r="P77" i="7"/>
  <c r="L77" i="7"/>
  <c r="J77" i="7"/>
  <c r="F77" i="7"/>
  <c r="D77" i="7"/>
  <c r="AL68" i="7"/>
  <c r="AJ68" i="7"/>
  <c r="AH68" i="7"/>
  <c r="Z68" i="7"/>
  <c r="X68" i="7"/>
  <c r="V68" i="7"/>
  <c r="T68" i="7"/>
  <c r="R68" i="7"/>
  <c r="P68" i="7"/>
  <c r="N68" i="7"/>
  <c r="L68" i="7"/>
  <c r="J68" i="7"/>
  <c r="H68" i="7"/>
  <c r="F68" i="7"/>
  <c r="D68" i="7"/>
  <c r="AP81" i="7"/>
  <c r="AN81" i="7"/>
  <c r="AJ81" i="7"/>
  <c r="AH81" i="7"/>
  <c r="AD81" i="7"/>
  <c r="AB81" i="7"/>
  <c r="X81" i="7"/>
  <c r="V81" i="7"/>
  <c r="R81" i="7"/>
  <c r="P81" i="7"/>
  <c r="L81" i="7"/>
  <c r="J81" i="7"/>
  <c r="F81" i="7"/>
  <c r="D81" i="7"/>
  <c r="AF32" i="10"/>
  <c r="AD32" i="10"/>
  <c r="AB32" i="10"/>
  <c r="Z32" i="10"/>
  <c r="X32" i="10"/>
  <c r="V32" i="10"/>
  <c r="R32" i="10"/>
  <c r="P32" i="10"/>
  <c r="N32" i="10"/>
  <c r="L32" i="10"/>
  <c r="J32" i="10"/>
  <c r="H32" i="10"/>
  <c r="F32" i="10"/>
  <c r="D32" i="10"/>
  <c r="AO9" i="7"/>
  <c r="AR68" i="7" l="1"/>
  <c r="AR82" i="7" s="1"/>
  <c r="K37" i="12"/>
  <c r="AB82" i="7"/>
  <c r="AB10" i="11" s="1"/>
  <c r="AB38" i="11" s="1"/>
  <c r="AC68" i="7"/>
  <c r="T82" i="7"/>
  <c r="T10" i="13" s="1"/>
  <c r="T38" i="13" s="1"/>
  <c r="H82" i="7"/>
  <c r="K81" i="7"/>
  <c r="V82" i="7"/>
  <c r="V10" i="12" s="1"/>
  <c r="V38" i="12" s="1"/>
  <c r="W41" i="12" s="1"/>
  <c r="AE68" i="7"/>
  <c r="Q81" i="7"/>
  <c r="AR37" i="13"/>
  <c r="AI37" i="13"/>
  <c r="Y37" i="13"/>
  <c r="W37" i="12"/>
  <c r="AC37" i="12"/>
  <c r="G37" i="12"/>
  <c r="AK37" i="12"/>
  <c r="AN37" i="12"/>
  <c r="AE37" i="12"/>
  <c r="Y37" i="12"/>
  <c r="AA61" i="12"/>
  <c r="E32" i="10"/>
  <c r="AS47" i="10"/>
  <c r="AS54" i="10"/>
  <c r="AI32" i="10"/>
  <c r="AR32" i="10"/>
  <c r="AQ32" i="10"/>
  <c r="AK37" i="11"/>
  <c r="W37" i="11"/>
  <c r="AQ37" i="11"/>
  <c r="AS58" i="11"/>
  <c r="AO37" i="13"/>
  <c r="AS51" i="12"/>
  <c r="AS55" i="12"/>
  <c r="AS59" i="12"/>
  <c r="AP37" i="12"/>
  <c r="AQ37" i="12"/>
  <c r="AP37" i="13"/>
  <c r="J82" i="7"/>
  <c r="J10" i="11" s="1"/>
  <c r="J38" i="11" s="1"/>
  <c r="J42" i="11" s="1"/>
  <c r="R82" i="7"/>
  <c r="R10" i="12" s="1"/>
  <c r="R38" i="12" s="1"/>
  <c r="AS49" i="13"/>
  <c r="AG61" i="13"/>
  <c r="AS50" i="13"/>
  <c r="AS53" i="13"/>
  <c r="AS55" i="13"/>
  <c r="AS57" i="13"/>
  <c r="AC37" i="11"/>
  <c r="M37" i="12"/>
  <c r="S37" i="12"/>
  <c r="Q37" i="12"/>
  <c r="AS37" i="11"/>
  <c r="AO37" i="12"/>
  <c r="W81" i="7"/>
  <c r="AO81" i="7"/>
  <c r="AM61" i="12"/>
  <c r="AS56" i="12"/>
  <c r="AS58" i="12"/>
  <c r="AS60" i="12"/>
  <c r="AS56" i="13"/>
  <c r="Y37" i="11"/>
  <c r="M37" i="11"/>
  <c r="AE37" i="11"/>
  <c r="Q37" i="11"/>
  <c r="E37" i="12"/>
  <c r="AI37" i="12"/>
  <c r="AS37" i="12"/>
  <c r="S32" i="10"/>
  <c r="Y32" i="10"/>
  <c r="AS81" i="7"/>
  <c r="I61" i="11"/>
  <c r="AM61" i="11"/>
  <c r="AS52" i="11"/>
  <c r="I61" i="12"/>
  <c r="AS52" i="12"/>
  <c r="AS54" i="12"/>
  <c r="D82" i="7"/>
  <c r="D10" i="12" s="1"/>
  <c r="D38" i="12" s="1"/>
  <c r="AA58" i="10"/>
  <c r="AS53" i="10"/>
  <c r="AS57" i="10"/>
  <c r="AE32" i="10"/>
  <c r="K37" i="11"/>
  <c r="AI37" i="11"/>
  <c r="E37" i="11"/>
  <c r="AE37" i="13"/>
  <c r="AK37" i="13"/>
  <c r="AC37" i="13"/>
  <c r="W37" i="13"/>
  <c r="O61" i="13"/>
  <c r="AM61" i="13"/>
  <c r="AS59" i="13"/>
  <c r="AS52" i="13"/>
  <c r="AQ37" i="13"/>
  <c r="S37" i="13"/>
  <c r="G37" i="13"/>
  <c r="M37" i="13"/>
  <c r="K37" i="13"/>
  <c r="E37" i="13"/>
  <c r="Q37" i="13"/>
  <c r="AS53" i="12"/>
  <c r="AS57" i="12"/>
  <c r="AR37" i="12"/>
  <c r="U61" i="12"/>
  <c r="O61" i="12"/>
  <c r="AS49" i="12"/>
  <c r="AO37" i="11"/>
  <c r="U61" i="11"/>
  <c r="AS49" i="11"/>
  <c r="O61" i="11"/>
  <c r="AG61" i="11"/>
  <c r="AS54" i="11"/>
  <c r="AS56" i="11"/>
  <c r="AS57" i="11"/>
  <c r="AS60" i="11"/>
  <c r="S37" i="11"/>
  <c r="G37" i="11"/>
  <c r="AN37" i="11"/>
  <c r="I58" i="10"/>
  <c r="AS50" i="10"/>
  <c r="AS48" i="10"/>
  <c r="U58" i="10"/>
  <c r="AS51" i="10"/>
  <c r="AS55" i="10"/>
  <c r="AS56" i="10"/>
  <c r="AO32" i="10"/>
  <c r="AG58" i="10"/>
  <c r="O58" i="10"/>
  <c r="Q32" i="10"/>
  <c r="AC32" i="10"/>
  <c r="W32" i="10"/>
  <c r="K32" i="10"/>
  <c r="G32" i="10"/>
  <c r="AK32" i="10"/>
  <c r="M32" i="10"/>
  <c r="AS58" i="13"/>
  <c r="AS60" i="13"/>
  <c r="AP37" i="11"/>
  <c r="AS32" i="10"/>
  <c r="AP32" i="10"/>
  <c r="AH82" i="7"/>
  <c r="AH10" i="11" s="1"/>
  <c r="AH38" i="11" s="1"/>
  <c r="AH42" i="11" s="1"/>
  <c r="Z82" i="7"/>
  <c r="AI81" i="7"/>
  <c r="M81" i="7"/>
  <c r="Y81" i="7"/>
  <c r="F82" i="7"/>
  <c r="F10" i="10" s="1"/>
  <c r="F33" i="10" s="1"/>
  <c r="N82" i="7"/>
  <c r="N10" i="11" s="1"/>
  <c r="N38" i="11" s="1"/>
  <c r="AL82" i="7"/>
  <c r="AS167" i="7"/>
  <c r="AS52" i="10"/>
  <c r="AS46" i="10"/>
  <c r="AM58" i="10"/>
  <c r="AS49" i="10"/>
  <c r="AS50" i="11"/>
  <c r="AA61" i="11"/>
  <c r="AS51" i="11"/>
  <c r="AS53" i="11"/>
  <c r="AS55" i="11"/>
  <c r="AS59" i="11"/>
  <c r="AP41" i="11"/>
  <c r="AS50" i="12"/>
  <c r="AG61" i="12"/>
  <c r="AA61" i="13"/>
  <c r="AS54" i="13"/>
  <c r="I61" i="13"/>
  <c r="U61" i="13"/>
  <c r="AS37" i="13"/>
  <c r="AN37" i="13"/>
  <c r="AS51" i="13"/>
  <c r="AP41" i="13"/>
  <c r="AD82" i="7"/>
  <c r="AD10" i="13" s="1"/>
  <c r="AD38" i="13" s="1"/>
  <c r="AD42" i="13" s="1"/>
  <c r="AF82" i="7"/>
  <c r="E68" i="7"/>
  <c r="AN77" i="7"/>
  <c r="AS176" i="7"/>
  <c r="AS175" i="7"/>
  <c r="AS174" i="7"/>
  <c r="AS173" i="7"/>
  <c r="AS172" i="7"/>
  <c r="AS170" i="7"/>
  <c r="AS169" i="7"/>
  <c r="AS168" i="7"/>
  <c r="AM178" i="7"/>
  <c r="AE77" i="7"/>
  <c r="L82" i="7"/>
  <c r="AJ82" i="7"/>
  <c r="AJ10" i="12" s="1"/>
  <c r="AJ38" i="12" s="1"/>
  <c r="P82" i="7"/>
  <c r="P10" i="11" s="1"/>
  <c r="P38" i="11" s="1"/>
  <c r="P42" i="11" s="1"/>
  <c r="Y77" i="7"/>
  <c r="G81" i="7"/>
  <c r="S81" i="7"/>
  <c r="AQ81" i="7"/>
  <c r="S68" i="7"/>
  <c r="W77" i="7"/>
  <c r="AI77" i="7"/>
  <c r="G77" i="7"/>
  <c r="AP77" i="7"/>
  <c r="K77" i="7"/>
  <c r="AK77" i="7"/>
  <c r="M77" i="7"/>
  <c r="AC77" i="7"/>
  <c r="Q77" i="7"/>
  <c r="AP68" i="7"/>
  <c r="Y68" i="7"/>
  <c r="S77" i="7"/>
  <c r="AO77" i="7"/>
  <c r="K68" i="7"/>
  <c r="W68" i="7"/>
  <c r="AI68" i="7"/>
  <c r="Q68" i="7"/>
  <c r="AN68" i="7"/>
  <c r="AS171" i="7"/>
  <c r="AS166" i="7"/>
  <c r="F10" i="11"/>
  <c r="F38" i="11" s="1"/>
  <c r="F42" i="11" s="1"/>
  <c r="N10" i="12"/>
  <c r="N38" i="12" s="1"/>
  <c r="O178" i="7"/>
  <c r="V10" i="11"/>
  <c r="V38" i="11" s="1"/>
  <c r="V42" i="11" s="1"/>
  <c r="T10" i="11"/>
  <c r="H10" i="10"/>
  <c r="H33" i="10" s="1"/>
  <c r="X82" i="7"/>
  <c r="D10" i="10"/>
  <c r="D33" i="10" s="1"/>
  <c r="AB10" i="13"/>
  <c r="AB38" i="13" s="1"/>
  <c r="AB42" i="13" s="1"/>
  <c r="AB10" i="10"/>
  <c r="AB33" i="10" s="1"/>
  <c r="AA178" i="7"/>
  <c r="AB10" i="12"/>
  <c r="AB38" i="12" s="1"/>
  <c r="T10" i="10"/>
  <c r="T33" i="10" s="1"/>
  <c r="M68" i="7"/>
  <c r="AK68" i="7"/>
  <c r="G68" i="7"/>
  <c r="E77" i="7"/>
  <c r="AQ77" i="7"/>
  <c r="E81" i="7"/>
  <c r="AG178" i="7"/>
  <c r="AS68" i="7"/>
  <c r="AS77" i="7"/>
  <c r="U178" i="7"/>
  <c r="I178" i="7"/>
  <c r="AS165" i="7"/>
  <c r="D10" i="11" l="1"/>
  <c r="D38" i="11" s="1"/>
  <c r="D42" i="11" s="1"/>
  <c r="N10" i="10"/>
  <c r="N33" i="10" s="1"/>
  <c r="AL10" i="10"/>
  <c r="AL33" i="10" s="1"/>
  <c r="AL10" i="17"/>
  <c r="AL38" i="17" s="1"/>
  <c r="N10" i="13"/>
  <c r="N38" i="13" s="1"/>
  <c r="N10" i="17"/>
  <c r="N38" i="17" s="1"/>
  <c r="H10" i="13"/>
  <c r="H38" i="13" s="1"/>
  <c r="H10" i="17"/>
  <c r="H38" i="17" s="1"/>
  <c r="Z10" i="13"/>
  <c r="Z38" i="13" s="1"/>
  <c r="Z10" i="17"/>
  <c r="Z38" i="17" s="1"/>
  <c r="T10" i="12"/>
  <c r="T38" i="12" s="1"/>
  <c r="T10" i="17"/>
  <c r="T38" i="17" s="1"/>
  <c r="AR10" i="10"/>
  <c r="AR10" i="17"/>
  <c r="AR38" i="17" s="1"/>
  <c r="AF10" i="10"/>
  <c r="AF33" i="10" s="1"/>
  <c r="AF10" i="17"/>
  <c r="AF38" i="17" s="1"/>
  <c r="H10" i="12"/>
  <c r="H38" i="12" s="1"/>
  <c r="H10" i="11"/>
  <c r="H38" i="11" s="1"/>
  <c r="J10" i="10"/>
  <c r="J33" i="10" s="1"/>
  <c r="J10" i="13"/>
  <c r="J38" i="13" s="1"/>
  <c r="J42" i="13" s="1"/>
  <c r="R10" i="11"/>
  <c r="R38" i="11" s="1"/>
  <c r="R42" i="11" s="1"/>
  <c r="Q82" i="7"/>
  <c r="Q10" i="10" s="1"/>
  <c r="Q33" i="10" s="1"/>
  <c r="Q39" i="10" s="1"/>
  <c r="AL10" i="11"/>
  <c r="AL38" i="11" s="1"/>
  <c r="M82" i="7"/>
  <c r="M10" i="13" s="1"/>
  <c r="M38" i="13" s="1"/>
  <c r="M42" i="13" s="1"/>
  <c r="AN82" i="7"/>
  <c r="AN10" i="13" s="1"/>
  <c r="AN38" i="13" s="1"/>
  <c r="AF10" i="11"/>
  <c r="AF38" i="11" s="1"/>
  <c r="P10" i="10"/>
  <c r="P33" i="10" s="1"/>
  <c r="P39" i="10" s="1"/>
  <c r="AH10" i="12"/>
  <c r="AH38" i="12" s="1"/>
  <c r="AH42" i="12" s="1"/>
  <c r="D10" i="13"/>
  <c r="D38" i="13" s="1"/>
  <c r="D42" i="13" s="1"/>
  <c r="K82" i="7"/>
  <c r="K10" i="12" s="1"/>
  <c r="K38" i="12" s="1"/>
  <c r="F10" i="13"/>
  <c r="F38" i="13" s="1"/>
  <c r="F42" i="13" s="1"/>
  <c r="Z10" i="12"/>
  <c r="Z38" i="12" s="1"/>
  <c r="Z10" i="10"/>
  <c r="Z33" i="10" s="1"/>
  <c r="Z10" i="11"/>
  <c r="Z38" i="11" s="1"/>
  <c r="V10" i="10"/>
  <c r="V33" i="10" s="1"/>
  <c r="V10" i="13"/>
  <c r="V38" i="13" s="1"/>
  <c r="V42" i="13" s="1"/>
  <c r="AL10" i="13"/>
  <c r="AL38" i="13" s="1"/>
  <c r="R10" i="13"/>
  <c r="R38" i="13" s="1"/>
  <c r="R42" i="13" s="1"/>
  <c r="P10" i="12"/>
  <c r="P38" i="12" s="1"/>
  <c r="P42" i="12" s="1"/>
  <c r="R10" i="10"/>
  <c r="R33" i="10" s="1"/>
  <c r="R39" i="10" s="1"/>
  <c r="J10" i="12"/>
  <c r="J38" i="12" s="1"/>
  <c r="J42" i="12" s="1"/>
  <c r="S41" i="12"/>
  <c r="AK41" i="12"/>
  <c r="K41" i="12"/>
  <c r="E41" i="12"/>
  <c r="AC41" i="12"/>
  <c r="V42" i="12"/>
  <c r="W38" i="10"/>
  <c r="F39" i="10"/>
  <c r="J39" i="10"/>
  <c r="AS61" i="12"/>
  <c r="AS61" i="11"/>
  <c r="AE82" i="7"/>
  <c r="AE10" i="12" s="1"/>
  <c r="AE38" i="12" s="1"/>
  <c r="L10" i="10"/>
  <c r="L33" i="10" s="1"/>
  <c r="L10" i="13"/>
  <c r="L38" i="13" s="1"/>
  <c r="L42" i="13" s="1"/>
  <c r="AS58" i="10"/>
  <c r="AR33" i="10"/>
  <c r="AJ10" i="11"/>
  <c r="AJ38" i="11" s="1"/>
  <c r="AJ42" i="11" s="1"/>
  <c r="AH10" i="13"/>
  <c r="AH38" i="13" s="1"/>
  <c r="AH42" i="13" s="1"/>
  <c r="AD10" i="12"/>
  <c r="AD38" i="12" s="1"/>
  <c r="AJ10" i="13"/>
  <c r="AJ38" i="13" s="1"/>
  <c r="AJ42" i="13" s="1"/>
  <c r="AJ10" i="10"/>
  <c r="AJ33" i="10" s="1"/>
  <c r="L10" i="12"/>
  <c r="L38" i="12" s="1"/>
  <c r="AH10" i="10"/>
  <c r="AH33" i="10" s="1"/>
  <c r="AH39" i="10" s="1"/>
  <c r="AL10" i="12"/>
  <c r="AL38" i="12" s="1"/>
  <c r="L10" i="11"/>
  <c r="L38" i="11" s="1"/>
  <c r="L42" i="11" s="1"/>
  <c r="Y82" i="7"/>
  <c r="Y10" i="12" s="1"/>
  <c r="Y38" i="12" s="1"/>
  <c r="F10" i="12"/>
  <c r="F38" i="12" s="1"/>
  <c r="AK82" i="7"/>
  <c r="AK10" i="13" s="1"/>
  <c r="AK38" i="13" s="1"/>
  <c r="AK42" i="13" s="1"/>
  <c r="AR10" i="13"/>
  <c r="AR38" i="13" s="1"/>
  <c r="AR10" i="12"/>
  <c r="AR38" i="12" s="1"/>
  <c r="AR10" i="11"/>
  <c r="AI82" i="7"/>
  <c r="AI10" i="10" s="1"/>
  <c r="AI33" i="10" s="1"/>
  <c r="AI39" i="10" s="1"/>
  <c r="W82" i="7"/>
  <c r="W10" i="12" s="1"/>
  <c r="W38" i="12" s="1"/>
  <c r="W42" i="12" s="1"/>
  <c r="AO82" i="7"/>
  <c r="AO10" i="13" s="1"/>
  <c r="AO38" i="13" s="1"/>
  <c r="AS61" i="13"/>
  <c r="G82" i="7"/>
  <c r="G10" i="10" s="1"/>
  <c r="G33" i="10" s="1"/>
  <c r="P10" i="13"/>
  <c r="P38" i="13" s="1"/>
  <c r="P42" i="13" s="1"/>
  <c r="AQ82" i="7"/>
  <c r="AQ10" i="11" s="1"/>
  <c r="AQ38" i="11" s="1"/>
  <c r="AD10" i="10"/>
  <c r="AD33" i="10" s="1"/>
  <c r="AD10" i="11"/>
  <c r="AD38" i="11" s="1"/>
  <c r="AF10" i="12"/>
  <c r="AF38" i="12" s="1"/>
  <c r="AF10" i="13"/>
  <c r="AF38" i="13" s="1"/>
  <c r="AS177" i="7"/>
  <c r="AP82" i="7"/>
  <c r="AP10" i="10" s="1"/>
  <c r="AP33" i="10" s="1"/>
  <c r="AC82" i="7"/>
  <c r="S82" i="7"/>
  <c r="AS82" i="7"/>
  <c r="AS10" i="12" s="1"/>
  <c r="AS38" i="12" s="1"/>
  <c r="E82" i="7"/>
  <c r="E10" i="10" s="1"/>
  <c r="E33" i="10" s="1"/>
  <c r="E39" i="10" s="1"/>
  <c r="X10" i="10"/>
  <c r="X33" i="10" s="1"/>
  <c r="X10" i="13"/>
  <c r="X38" i="13" s="1"/>
  <c r="X42" i="13" s="1"/>
  <c r="X10" i="11"/>
  <c r="X38" i="11" s="1"/>
  <c r="X42" i="11" s="1"/>
  <c r="X10" i="12"/>
  <c r="X38" i="12" s="1"/>
  <c r="Q10" i="12"/>
  <c r="Q38" i="12" s="1"/>
  <c r="K10" i="13" l="1"/>
  <c r="K38" i="13" s="1"/>
  <c r="K42" i="13" s="1"/>
  <c r="Q10" i="13"/>
  <c r="Q38" i="13" s="1"/>
  <c r="Q42" i="13" s="1"/>
  <c r="AN10" i="12"/>
  <c r="AN38" i="12" s="1"/>
  <c r="Q10" i="11"/>
  <c r="Q38" i="11" s="1"/>
  <c r="Q42" i="11" s="1"/>
  <c r="Y10" i="11"/>
  <c r="Y38" i="11" s="1"/>
  <c r="Y42" i="11" s="1"/>
  <c r="M10" i="12"/>
  <c r="M38" i="12" s="1"/>
  <c r="M10" i="10"/>
  <c r="M33" i="10" s="1"/>
  <c r="M10" i="11"/>
  <c r="M38" i="11" s="1"/>
  <c r="M42" i="11" s="1"/>
  <c r="AN10" i="10"/>
  <c r="AN33" i="10" s="1"/>
  <c r="AN10" i="11"/>
  <c r="AN38" i="11" s="1"/>
  <c r="AE10" i="11"/>
  <c r="AE38" i="11" s="1"/>
  <c r="K42" i="12"/>
  <c r="Y10" i="10"/>
  <c r="Y33" i="10" s="1"/>
  <c r="Y39" i="10" s="1"/>
  <c r="K10" i="11"/>
  <c r="K38" i="11" s="1"/>
  <c r="K42" i="11" s="1"/>
  <c r="G10" i="13"/>
  <c r="G38" i="13" s="1"/>
  <c r="G42" i="13" s="1"/>
  <c r="K10" i="10"/>
  <c r="K33" i="10" s="1"/>
  <c r="K39" i="10" s="1"/>
  <c r="G10" i="11"/>
  <c r="G38" i="11" s="1"/>
  <c r="G42" i="11" s="1"/>
  <c r="AK10" i="10"/>
  <c r="AK33" i="10" s="1"/>
  <c r="AK39" i="10" s="1"/>
  <c r="AE10" i="10"/>
  <c r="AE33" i="10" s="1"/>
  <c r="AE39" i="10" s="1"/>
  <c r="AE10" i="13"/>
  <c r="AE38" i="13" s="1"/>
  <c r="AE42" i="13" s="1"/>
  <c r="AO10" i="12"/>
  <c r="AO38" i="12" s="1"/>
  <c r="AP42" i="13"/>
  <c r="AD42" i="12"/>
  <c r="AE41" i="12"/>
  <c r="AE42" i="12" s="1"/>
  <c r="AB42" i="12"/>
  <c r="D42" i="12"/>
  <c r="AJ42" i="12"/>
  <c r="X42" i="12"/>
  <c r="Y41" i="12"/>
  <c r="Y42" i="12" s="1"/>
  <c r="L42" i="12"/>
  <c r="R42" i="12"/>
  <c r="AB39" i="10"/>
  <c r="D39" i="10"/>
  <c r="G39" i="10"/>
  <c r="V39" i="10"/>
  <c r="AQ10" i="13"/>
  <c r="AQ38" i="13" s="1"/>
  <c r="AQ10" i="12"/>
  <c r="AQ38" i="12" s="1"/>
  <c r="AQ10" i="10"/>
  <c r="AQ33" i="10" s="1"/>
  <c r="AP10" i="13"/>
  <c r="AP38" i="13" s="1"/>
  <c r="Y10" i="13"/>
  <c r="Y38" i="13" s="1"/>
  <c r="Y42" i="13" s="1"/>
  <c r="AK10" i="11"/>
  <c r="AK38" i="11" s="1"/>
  <c r="AK42" i="11" s="1"/>
  <c r="AK10" i="12"/>
  <c r="AK38" i="12" s="1"/>
  <c r="AK42" i="12" s="1"/>
  <c r="W10" i="10"/>
  <c r="W33" i="10" s="1"/>
  <c r="W39" i="10" s="1"/>
  <c r="W10" i="13"/>
  <c r="W38" i="13" s="1"/>
  <c r="W42" i="13" s="1"/>
  <c r="AI10" i="11"/>
  <c r="AI38" i="11" s="1"/>
  <c r="AI42" i="11" s="1"/>
  <c r="E10" i="12"/>
  <c r="E38" i="12" s="1"/>
  <c r="E42" i="12" s="1"/>
  <c r="E10" i="13"/>
  <c r="E38" i="13" s="1"/>
  <c r="E42" i="13" s="1"/>
  <c r="AO10" i="11"/>
  <c r="AO38" i="11" s="1"/>
  <c r="W10" i="11"/>
  <c r="W38" i="11" s="1"/>
  <c r="W42" i="11" s="1"/>
  <c r="AP10" i="11"/>
  <c r="AP38" i="11" s="1"/>
  <c r="AO10" i="10"/>
  <c r="AO33" i="10" s="1"/>
  <c r="AP10" i="12"/>
  <c r="AP38" i="12" s="1"/>
  <c r="AI10" i="12"/>
  <c r="AI38" i="12" s="1"/>
  <c r="AI42" i="12" s="1"/>
  <c r="AI10" i="13"/>
  <c r="AI38" i="13" s="1"/>
  <c r="AI42" i="13" s="1"/>
  <c r="AS10" i="11"/>
  <c r="AS38" i="11" s="1"/>
  <c r="AS10" i="13"/>
  <c r="AS38" i="13" s="1"/>
  <c r="E10" i="11"/>
  <c r="E38" i="11" s="1"/>
  <c r="E42" i="11" s="1"/>
  <c r="AN42" i="13"/>
  <c r="G10" i="12"/>
  <c r="G38" i="12" s="1"/>
  <c r="AP42" i="11"/>
  <c r="AS10" i="10"/>
  <c r="AS33" i="10" s="1"/>
  <c r="AC10" i="13"/>
  <c r="AC38" i="13" s="1"/>
  <c r="AC42" i="13" s="1"/>
  <c r="AC10" i="10"/>
  <c r="AC33" i="10" s="1"/>
  <c r="AC39" i="10" s="1"/>
  <c r="AC10" i="11"/>
  <c r="AC38" i="11" s="1"/>
  <c r="AC10" i="12"/>
  <c r="AC38" i="12" s="1"/>
  <c r="AC42" i="12" s="1"/>
  <c r="S10" i="12"/>
  <c r="S38" i="12" s="1"/>
  <c r="S42" i="12" s="1"/>
  <c r="S10" i="11"/>
  <c r="S38" i="11" s="1"/>
  <c r="S42" i="11" s="1"/>
  <c r="S10" i="10"/>
  <c r="S33" i="10" s="1"/>
  <c r="S39" i="10" s="1"/>
  <c r="S10" i="13"/>
  <c r="S38" i="13" s="1"/>
  <c r="S42" i="13" s="1"/>
  <c r="AN42" i="12" l="1"/>
  <c r="AD39" i="10"/>
  <c r="AP38" i="10"/>
  <c r="G41" i="12"/>
  <c r="G42" i="12" s="1"/>
  <c r="AP41" i="12"/>
  <c r="M41" i="12"/>
  <c r="M42" i="12" s="1"/>
  <c r="AQ41" i="12"/>
  <c r="F42" i="12"/>
  <c r="M39" i="10"/>
  <c r="L39" i="10"/>
  <c r="X39" i="10"/>
  <c r="AJ39" i="10"/>
  <c r="T38" i="11"/>
  <c r="AR38" i="11" s="1"/>
</calcChain>
</file>

<file path=xl/sharedStrings.xml><?xml version="1.0" encoding="utf-8"?>
<sst xmlns="http://schemas.openxmlformats.org/spreadsheetml/2006/main" count="3746" uniqueCount="865">
  <si>
    <t xml:space="preserve"> TANÓRA-, KREDIT- ÉS VIZSGATERV </t>
  </si>
  <si>
    <t>tantárgy kódja</t>
  </si>
  <si>
    <t>tantárgy jellege</t>
  </si>
  <si>
    <t>tanulmányi terület/tantárgy</t>
  </si>
  <si>
    <t>félév/szemeszter</t>
  </si>
  <si>
    <t>összesen</t>
  </si>
  <si>
    <t>1.</t>
  </si>
  <si>
    <t>2.</t>
  </si>
  <si>
    <t>3.</t>
  </si>
  <si>
    <t>4.</t>
  </si>
  <si>
    <t>5.</t>
  </si>
  <si>
    <t>6.</t>
  </si>
  <si>
    <t>elm.</t>
  </si>
  <si>
    <t>gyak.</t>
  </si>
  <si>
    <t>kredit</t>
  </si>
  <si>
    <t>K</t>
  </si>
  <si>
    <t>Kreditet nem képező tantárgyak</t>
  </si>
  <si>
    <t>x</t>
  </si>
  <si>
    <t>Kreditet nem képező tantárgyak összesen:</t>
  </si>
  <si>
    <t>SZV</t>
  </si>
  <si>
    <t>Szakmai gyakorlat 1.</t>
  </si>
  <si>
    <t>Szakmai gyakorlat 2.</t>
  </si>
  <si>
    <t>SZÁMONKÉRÉSEK ÖSSZESÍTŐ</t>
  </si>
  <si>
    <t>Aláírás (A)</t>
  </si>
  <si>
    <t>Beszámoló (B)</t>
  </si>
  <si>
    <t>Alapvizsga (AV)</t>
  </si>
  <si>
    <t>FÉLÉVENKÉNT SZÁMONKÉRÉSEK ÖSSZESEN:</t>
  </si>
  <si>
    <t>heti tanóra</t>
  </si>
  <si>
    <t>félévi tanóra</t>
  </si>
  <si>
    <t>ÖSSZES TANÓRARENDI TANÓRA</t>
  </si>
  <si>
    <t>Szabadon választható 1.</t>
  </si>
  <si>
    <t>Szabadon választható 2.</t>
  </si>
  <si>
    <t>Szabadon választható 3.</t>
  </si>
  <si>
    <t>Szakmai gyakorlat 3.</t>
  </si>
  <si>
    <t>KV</t>
  </si>
  <si>
    <t>Kollokvium (K)</t>
  </si>
  <si>
    <t>Kollokvium (((zárvizsga tárgy((K(Z)))</t>
  </si>
  <si>
    <t>számonkérés</t>
  </si>
  <si>
    <t>heti kontaktóra</t>
  </si>
  <si>
    <t>félévi összes</t>
  </si>
  <si>
    <t>összes</t>
  </si>
  <si>
    <t>X</t>
  </si>
  <si>
    <t xml:space="preserve"> SZAKON ÖSSZESEN</t>
  </si>
  <si>
    <t>ÖSSZES TANÓRARENDI KONTAKTÓRA</t>
  </si>
  <si>
    <t>elmélet + gyakorlat heti összes tanóra</t>
  </si>
  <si>
    <t>KR</t>
  </si>
  <si>
    <t xml:space="preserve">számonkérés   </t>
  </si>
  <si>
    <t xml:space="preserve">számonkérés    </t>
  </si>
  <si>
    <t>TÁRGYFELELŐS SZERVEZETI EGYSÉG</t>
  </si>
  <si>
    <t>TÁRGYFELELŐS SZEMÉLY</t>
  </si>
  <si>
    <t>Szabadon választható tantárgyak (lista)</t>
  </si>
  <si>
    <t>Szakirány/specializáció tárgyai</t>
  </si>
  <si>
    <t>Szakirány/specializáció összesen</t>
  </si>
  <si>
    <t>Törzsanyag tárgyai</t>
  </si>
  <si>
    <t>TÖRZSANYAG ÖSSZESEN</t>
  </si>
  <si>
    <t>ÖSSZES TANÓRA</t>
  </si>
  <si>
    <t>Szakdolgozat/Diplomamunka tantárgyak összesen:</t>
  </si>
  <si>
    <t>Szakdolgozat/Diplomamunka tantárgya</t>
  </si>
  <si>
    <t>Évközi értékelés  (ÉÉ)</t>
  </si>
  <si>
    <t>Évközi értékelés (((zárvizsga tárgy((ÉÉ(Z)))</t>
  </si>
  <si>
    <t>Gyakorlati jegy(GYJ)</t>
  </si>
  <si>
    <t>Gyakorlati jegy (((zárvizsga tárgy((GYJ(Z)))</t>
  </si>
  <si>
    <t>Komplex vizsga (KV)</t>
  </si>
  <si>
    <t>Szigorlat (SZG)</t>
  </si>
  <si>
    <t>Zárvizsga tárgy(ZV)</t>
  </si>
  <si>
    <t>RKNIB01</t>
  </si>
  <si>
    <t>Általános szolgálati ismeretek</t>
  </si>
  <si>
    <t>ÉÉ</t>
  </si>
  <si>
    <t>RKNIB02</t>
  </si>
  <si>
    <t>Lőkiképzés</t>
  </si>
  <si>
    <t>GYJ</t>
  </si>
  <si>
    <t>RTKTB99</t>
  </si>
  <si>
    <t>Rendőri testnevelés és önvédelem</t>
  </si>
  <si>
    <t>RARTB06</t>
  </si>
  <si>
    <t>Jogi ismeretek</t>
  </si>
  <si>
    <t>RKNIB23</t>
  </si>
  <si>
    <t>Informatika 1.</t>
  </si>
  <si>
    <t>Rendészeti testnevelés 1.</t>
  </si>
  <si>
    <t>RJITB10</t>
  </si>
  <si>
    <t>Szabálysértési alapismeretek</t>
  </si>
  <si>
    <t>RRETB05</t>
  </si>
  <si>
    <t>Rendészettörténet</t>
  </si>
  <si>
    <t>B</t>
  </si>
  <si>
    <t>Alkotmányjogi alapintézmények</t>
  </si>
  <si>
    <t>Katasztrófavédelmi ismeretek</t>
  </si>
  <si>
    <t>Nemzetbiztonsági ismeretek</t>
  </si>
  <si>
    <t>Rendészeti elméletek</t>
  </si>
  <si>
    <t>Szociológia</t>
  </si>
  <si>
    <t>Közigazgatás alapintézményei</t>
  </si>
  <si>
    <t>RBÜAB01</t>
  </si>
  <si>
    <t>Büntetőjog 1.</t>
  </si>
  <si>
    <t>RBÜAB02</t>
  </si>
  <si>
    <t>Büntetőjog 2.</t>
  </si>
  <si>
    <t>RBÜAB03</t>
  </si>
  <si>
    <t>Büntetőjog 3.</t>
  </si>
  <si>
    <t>RBÜAB04</t>
  </si>
  <si>
    <t>Büntetőjog 4.</t>
  </si>
  <si>
    <t>RBÜAB05</t>
  </si>
  <si>
    <t>Büntetőjog 5.</t>
  </si>
  <si>
    <t>ÉÉ(Z)</t>
  </si>
  <si>
    <t>RBÜEB01</t>
  </si>
  <si>
    <t>Büntetőeljárás jog 1.</t>
  </si>
  <si>
    <t>RBÜEB02</t>
  </si>
  <si>
    <t>Büntetőeljárás jog 2.</t>
  </si>
  <si>
    <t>RKROB01</t>
  </si>
  <si>
    <t>Kriminológia 1.</t>
  </si>
  <si>
    <t>RKROB02</t>
  </si>
  <si>
    <t>Kriminológia 2.</t>
  </si>
  <si>
    <t>Krimináltechnika 1.</t>
  </si>
  <si>
    <t>Krimináltechnika 2.</t>
  </si>
  <si>
    <t>RKRIB03</t>
  </si>
  <si>
    <t>Krimináltaktika 1.</t>
  </si>
  <si>
    <t>RKRIB04</t>
  </si>
  <si>
    <t>Krimináltaktika 2.</t>
  </si>
  <si>
    <t>RKRIB05</t>
  </si>
  <si>
    <t>Kriminálmetodika 1.</t>
  </si>
  <si>
    <t>RKRIB06</t>
  </si>
  <si>
    <t>Kriminálmetodika 2.</t>
  </si>
  <si>
    <t>RARTB10</t>
  </si>
  <si>
    <t>Rendészeti hatósági eljárásjog 1.</t>
  </si>
  <si>
    <t>RARTB20</t>
  </si>
  <si>
    <t>Rendészeti hatósági eljárásjog 2.</t>
  </si>
  <si>
    <t>RARTB02</t>
  </si>
  <si>
    <t>Rendészeti civiljog</t>
  </si>
  <si>
    <t>RBATB13</t>
  </si>
  <si>
    <t>Idegenjog</t>
  </si>
  <si>
    <t>RTKTB02</t>
  </si>
  <si>
    <t>Rendészeti testnevelés 2.</t>
  </si>
  <si>
    <t>RTKTB03</t>
  </si>
  <si>
    <t>Rendészeti testnevelés 3.</t>
  </si>
  <si>
    <t>RTKTB04</t>
  </si>
  <si>
    <t>Rendészeti testnevelés 4.</t>
  </si>
  <si>
    <t>RTKTB05</t>
  </si>
  <si>
    <t>Rendészeti testnevelés 5.</t>
  </si>
  <si>
    <t>RTKTB06</t>
  </si>
  <si>
    <t>Rendészeti testnevelés 6.</t>
  </si>
  <si>
    <t>Robotzsaru 2.</t>
  </si>
  <si>
    <t>Robotzsaru 3.</t>
  </si>
  <si>
    <t/>
  </si>
  <si>
    <t>VKMTB91</t>
  </si>
  <si>
    <t>Elsősegélynyújtás</t>
  </si>
  <si>
    <t>A</t>
  </si>
  <si>
    <t>RINYB01</t>
  </si>
  <si>
    <t>Idegen nyelv 1.</t>
  </si>
  <si>
    <t>RINYB02</t>
  </si>
  <si>
    <t>Idegen nyelv 2.</t>
  </si>
  <si>
    <t>RINYB03</t>
  </si>
  <si>
    <t>Idegen nyelv 3.</t>
  </si>
  <si>
    <t>RINYB04</t>
  </si>
  <si>
    <t>Idegen nyelv 4.</t>
  </si>
  <si>
    <t>RBÜEB08</t>
  </si>
  <si>
    <t>BÜNTETŐELJÁRÁS JOG SZIGORLAT</t>
  </si>
  <si>
    <t>RBÜAB10</t>
  </si>
  <si>
    <t>BÜNTETŐJOG ZV</t>
  </si>
  <si>
    <t>RKRIB08</t>
  </si>
  <si>
    <t>KRIMINALISZTIKA ZV</t>
  </si>
  <si>
    <t>RRETB02</t>
  </si>
  <si>
    <t>Szakdolgozat módszertan</t>
  </si>
  <si>
    <t>RTOSB03</t>
  </si>
  <si>
    <t>Szakdolgozat konzultáció</t>
  </si>
  <si>
    <t>RKBTB82</t>
  </si>
  <si>
    <t xml:space="preserve">Integrált rendőri ismeretek </t>
  </si>
  <si>
    <t>RKNIB11</t>
  </si>
  <si>
    <t xml:space="preserve">Intézkedéstaktika 1. </t>
  </si>
  <si>
    <t>RKNIB12</t>
  </si>
  <si>
    <t xml:space="preserve">Intézkedéstaktika 2. </t>
  </si>
  <si>
    <t>RKNIB13</t>
  </si>
  <si>
    <t xml:space="preserve">Intézkedéstaktika 3. </t>
  </si>
  <si>
    <t>RKNIB14</t>
  </si>
  <si>
    <t>Intézkedéstaktika 4.</t>
  </si>
  <si>
    <t>RKNIB15</t>
  </si>
  <si>
    <t>Intézkedéstaktika 5.</t>
  </si>
  <si>
    <t>RBGVB07</t>
  </si>
  <si>
    <t>Bűnügyi szolgálati ismeretek 1.</t>
  </si>
  <si>
    <t>RBGVB08</t>
  </si>
  <si>
    <t>Bűnügyi szolgálati ismeretek 2.</t>
  </si>
  <si>
    <t>RBGVB09</t>
  </si>
  <si>
    <t>Bűnügyi szolgálati ismeretek 3.</t>
  </si>
  <si>
    <t>RBGVB10</t>
  </si>
  <si>
    <t>Gazdaságvédelmi ismeretek 1.</t>
  </si>
  <si>
    <t>RBGVB13</t>
  </si>
  <si>
    <t>Gazdaságvédelmi ismeretek 2.</t>
  </si>
  <si>
    <t xml:space="preserve">B </t>
  </si>
  <si>
    <t>RBGVB05</t>
  </si>
  <si>
    <t>Bűnügyi elemző-értékelő ismeretek</t>
  </si>
  <si>
    <t>RKBTB60</t>
  </si>
  <si>
    <t>Csapatszolgálat</t>
  </si>
  <si>
    <t>RBGVB28</t>
  </si>
  <si>
    <t>Szakmatörténet</t>
  </si>
  <si>
    <t>RBGVB46</t>
  </si>
  <si>
    <t>Rendőrségi gazdálkodás</t>
  </si>
  <si>
    <t>RBGVB47</t>
  </si>
  <si>
    <t>BŰNÜGYI SZOLGÁLATI ISMERETEK ZV</t>
  </si>
  <si>
    <t>RKNIB19</t>
  </si>
  <si>
    <t>RBGVB45</t>
  </si>
  <si>
    <t>RBGVB38</t>
  </si>
  <si>
    <t>RBGVB34</t>
  </si>
  <si>
    <t>Titok és adatvédelem</t>
  </si>
  <si>
    <t>A bűnügyi hírszerzés elemzői támogatása 1.</t>
  </si>
  <si>
    <t>A bűnügyi hírszerzés elemzői támogatása 2.</t>
  </si>
  <si>
    <t>Nemzetbiztonsági ismeretek 1.</t>
  </si>
  <si>
    <t>Nemzetbiztonsági ismeretek 2.</t>
  </si>
  <si>
    <t>NPNBB08</t>
  </si>
  <si>
    <t>Nemzetbiztonsági ismeretek 3.</t>
  </si>
  <si>
    <t>RBGVB32</t>
  </si>
  <si>
    <t>Titkos ügyiratkezelés 1.</t>
  </si>
  <si>
    <t>RBGVB30</t>
  </si>
  <si>
    <t>Infokommunikációs eszközök</t>
  </si>
  <si>
    <t>Információbiztonság alapjai</t>
  </si>
  <si>
    <t>Infokommunikációs hálózatok és távközlési rendszerek</t>
  </si>
  <si>
    <t>Az információs társadalom világa</t>
  </si>
  <si>
    <t>A kiberbűnözés kriminológiai jellemzői</t>
  </si>
  <si>
    <t>A kiberbűnözés büntetőjogi sajátosságai</t>
  </si>
  <si>
    <t>Kibernyomozói munka terepen</t>
  </si>
  <si>
    <t>Nyílt és titkos információgyűjtés kibertérben</t>
  </si>
  <si>
    <t>Agresszió és szexuális devianciák a kibertérben</t>
  </si>
  <si>
    <t>Vagyon- és szellemi tulajdon elleni bűncselekmények nyomozás a kibertérben</t>
  </si>
  <si>
    <t>Pénzügyi bűncselekmények nyomozása a kibertérben</t>
  </si>
  <si>
    <t>Szervezett bűnözés a kibertérben</t>
  </si>
  <si>
    <t>RVPTB66</t>
  </si>
  <si>
    <t>VÁMJOG ÉS KÜLKERESKEDELMI TECHNIKA SZIGORLAT</t>
  </si>
  <si>
    <t>RVPTB31</t>
  </si>
  <si>
    <t>Gazdasági szakismeretek (pny.) 1.</t>
  </si>
  <si>
    <t>RVPTB32</t>
  </si>
  <si>
    <t>Gazdasági szakismeretek (pny.) 2.</t>
  </si>
  <si>
    <t>RVPTB33</t>
  </si>
  <si>
    <t>Gazdasági szakismeretek (pny.) 3.</t>
  </si>
  <si>
    <t>RVPTB34</t>
  </si>
  <si>
    <t>Gazdasági szakismeretek (pny.) 4.</t>
  </si>
  <si>
    <t>RVPTB44</t>
  </si>
  <si>
    <t>Adóztatás (pny.) 1.</t>
  </si>
  <si>
    <t>RVPTB45</t>
  </si>
  <si>
    <t>Adóztatás (pny.) 2.</t>
  </si>
  <si>
    <t>RVPTB46</t>
  </si>
  <si>
    <t>Adóztatás (pny.) 3.</t>
  </si>
  <si>
    <t>RVPTB47</t>
  </si>
  <si>
    <t>Adóztatás (pny.) 4.</t>
  </si>
  <si>
    <t>RVPTB35</t>
  </si>
  <si>
    <t>Vámjog és külkereskedelmi technika 1.</t>
  </si>
  <si>
    <t>RVPTB36</t>
  </si>
  <si>
    <t>Vámjog és külkereskedelmi technika 2.</t>
  </si>
  <si>
    <t>RVPTB48</t>
  </si>
  <si>
    <t>Szabályzatismeret (pny.) 1.</t>
  </si>
  <si>
    <t>RVPTB49</t>
  </si>
  <si>
    <t>Szabályzatismeret (pny.) 2.</t>
  </si>
  <si>
    <t>RVPTB42</t>
  </si>
  <si>
    <t>NAV informatika (pny.)</t>
  </si>
  <si>
    <t>RVPTB50</t>
  </si>
  <si>
    <t>RVPTB43</t>
  </si>
  <si>
    <t xml:space="preserve">Pénzügyi nyomozói komplex ismeretek </t>
  </si>
  <si>
    <t>RBÜEB06</t>
  </si>
  <si>
    <t>A büntető tárgyalási rendszerek</t>
  </si>
  <si>
    <t>RBÜEB10</t>
  </si>
  <si>
    <t>A büntetőeljárás aktuális kihívásai</t>
  </si>
  <si>
    <t>RBÜEB07</t>
  </si>
  <si>
    <t>A vallomás műszeres ellenőrzése</t>
  </si>
  <si>
    <t>RBGVB35</t>
  </si>
  <si>
    <t>Bűnelemzési alapismeretek</t>
  </si>
  <si>
    <t>RBGVB52</t>
  </si>
  <si>
    <t>A szellemi tulajdon védelme</t>
  </si>
  <si>
    <t>RBGVB50</t>
  </si>
  <si>
    <t>Gazdaságvédelmi büntetőeljárások ítélkezési gyakorlata</t>
  </si>
  <si>
    <t>RBGVB51</t>
  </si>
  <si>
    <t>Jogok, kötelezettségek és a biztonság a virtuális térben</t>
  </si>
  <si>
    <t>RHRTB16</t>
  </si>
  <si>
    <t>Útiokmányok vizsgálata</t>
  </si>
  <si>
    <t xml:space="preserve">RHRTB18 </t>
  </si>
  <si>
    <t>Határrendészeti szervek időszerű feladatai</t>
  </si>
  <si>
    <t>RHRTB42</t>
  </si>
  <si>
    <t>Külföldiek ellenőrzése a schengeni térségben</t>
  </si>
  <si>
    <t>RKBTB25</t>
  </si>
  <si>
    <t xml:space="preserve">Forgalomellenőrzés és balesetmegelőzés Európában </t>
  </si>
  <si>
    <t>RKBTB26</t>
  </si>
  <si>
    <t>Közlekedési büntetőjog</t>
  </si>
  <si>
    <t>RKBTB55</t>
  </si>
  <si>
    <t xml:space="preserve">A rendőrség társadalmi kontrollja </t>
  </si>
  <si>
    <t>RMORB56</t>
  </si>
  <si>
    <t>Személyvédelem</t>
  </si>
  <si>
    <t>RRETB01</t>
  </si>
  <si>
    <t>A rendészeti tevékenység kurrens alkotmányjogi és emberi jogi kérdései</t>
  </si>
  <si>
    <t>RVPTB53</t>
  </si>
  <si>
    <t>A vám és a nemzetközi szervezetek kapcsolata</t>
  </si>
  <si>
    <t>RVPTB65</t>
  </si>
  <si>
    <t>Vámok és adók, mint a gazdaság-szabályozó eszközök</t>
  </si>
  <si>
    <t>RVPTB56</t>
  </si>
  <si>
    <t>Vámellenőrzés a gyakorlatban - Záhonytól Brüsszelig</t>
  </si>
  <si>
    <t>RMORB09</t>
  </si>
  <si>
    <t xml:space="preserve">Adatbiztonság </t>
  </si>
  <si>
    <t>RMORB17</t>
  </si>
  <si>
    <t>Kiberbiztonság a kritikus infrasturktúrák vonatkozásában</t>
  </si>
  <si>
    <t>RMORB18</t>
  </si>
  <si>
    <t>Kibervédelem a magánbiztonságban</t>
  </si>
  <si>
    <t>RMORB10</t>
  </si>
  <si>
    <t xml:space="preserve">Stadionbiztonság </t>
  </si>
  <si>
    <t>RKBTB56</t>
  </si>
  <si>
    <t xml:space="preserve">A politikai demonstrációk demokratikus rendőri tömegkezelése </t>
  </si>
  <si>
    <t>RKBTB57</t>
  </si>
  <si>
    <t xml:space="preserve">A rendészeti elemző értékelő tevékenység </t>
  </si>
  <si>
    <t>RMMTB09</t>
  </si>
  <si>
    <t>Vizuális kommunikáció: lelki és társadalmi jelenségek filmen</t>
  </si>
  <si>
    <t>RMMTB08</t>
  </si>
  <si>
    <t>Szociális és életvezetési készségek</t>
  </si>
  <si>
    <t>RRETB07</t>
  </si>
  <si>
    <t xml:space="preserve">A bűnirodalom rendőrei, rendőrségei és a történelmi felelősség </t>
  </si>
  <si>
    <t>RRETB08</t>
  </si>
  <si>
    <t xml:space="preserve">Megszépített valóságok: az emlékezetpolitika útvesztőjében </t>
  </si>
  <si>
    <t>RRETB09</t>
  </si>
  <si>
    <t xml:space="preserve">Sportrendészet </t>
  </si>
  <si>
    <t>RKROB04</t>
  </si>
  <si>
    <t>Global Rape Culture – Globális szexuális erőszak kultúra</t>
  </si>
  <si>
    <t>RKROB05</t>
  </si>
  <si>
    <t>Victimology – Viktimológia</t>
  </si>
  <si>
    <t>RBSTB01</t>
  </si>
  <si>
    <t>Undercover policing</t>
  </si>
  <si>
    <t>RBGVB72</t>
  </si>
  <si>
    <t xml:space="preserve">Híres bűnügyek felderítése </t>
  </si>
  <si>
    <t>RKETB01</t>
  </si>
  <si>
    <t xml:space="preserve">Kiberbűnözés és nyomozása </t>
  </si>
  <si>
    <t>RKETB02</t>
  </si>
  <si>
    <t>Kiberbűnözés informatikai alapjai</t>
  </si>
  <si>
    <t>RKETB03</t>
  </si>
  <si>
    <t xml:space="preserve">Etikus hekker a bűnüldözésben </t>
  </si>
  <si>
    <t>RJITB07</t>
  </si>
  <si>
    <t>Értékpapírjogi és tőkepiaci ismeretek</t>
  </si>
  <si>
    <t>RJITB06</t>
  </si>
  <si>
    <t>Vagyonjogi kérdések a rendészeti tevékenységben</t>
  </si>
  <si>
    <t>RBATB27</t>
  </si>
  <si>
    <t>Biztonságpolitika és migráció</t>
  </si>
  <si>
    <t>RBÜAB14</t>
  </si>
  <si>
    <t>A bűntető jogszabály értelmezése</t>
  </si>
  <si>
    <t>RBÜAB15</t>
  </si>
  <si>
    <t>Büntetőjog a jogalkalmazásban</t>
  </si>
  <si>
    <t>RBÜAB16</t>
  </si>
  <si>
    <t>A bűnözés legújabb tendenciáinak büntetőjogi kihívásai</t>
  </si>
  <si>
    <t>HHH1M07</t>
  </si>
  <si>
    <t>Ludovika Szabadegyetem</t>
  </si>
  <si>
    <t>RBÜAB17</t>
  </si>
  <si>
    <t>A gazdálkodással összefüggő bűncselekmények minősítése és jogalkalmazási problémái</t>
  </si>
  <si>
    <t>BŰNÜGYI ÉS GV SZOLGÁLATI ISMERETEK ZV</t>
  </si>
  <si>
    <t>BŰNÜGYI ÉS HÍRSZERZŐ SZOLGÁLATI ISMERETEK ZV</t>
  </si>
  <si>
    <t>BŰNÜGYI ÉS INFO SZOLGÁLATI ISMERETEK ZV</t>
  </si>
  <si>
    <t>BŰNÜGYI IGAZGATÁSI ALAPKÉPZÉSI SZAK</t>
  </si>
  <si>
    <t>teljes idejű képzésben, nappali munkarend szerint tanuló hallgatók részére</t>
  </si>
  <si>
    <t>BŰNÜGYI IGAZGATÁSI  ALAPKÉPZÉSI SZAK</t>
  </si>
  <si>
    <t>BŰNÜGYI NYOMOZÓ SZAKIRÁNY</t>
  </si>
  <si>
    <t xml:space="preserve"> GAZDASÁGVÉDELMI NYOMOZÓ SZAKIRÁNY</t>
  </si>
  <si>
    <t>BŰNÜGYI HÍRSZERZŐ SZAKIRÁNY</t>
  </si>
  <si>
    <t>INFORMATIKAI NYOMOZÓ SZAKIRÁNY</t>
  </si>
  <si>
    <t>BŰNÜGYI IGAZGATÁSI  ALAPKÉPZÉSI  SZAK</t>
  </si>
  <si>
    <t>PÉNZÜGYI NYOMOZÓ SZAKIRÁNY</t>
  </si>
  <si>
    <t xml:space="preserve"> </t>
  </si>
  <si>
    <t>ZV</t>
  </si>
  <si>
    <t xml:space="preserve">SZG </t>
  </si>
  <si>
    <t>GyJ</t>
  </si>
  <si>
    <t xml:space="preserve">Jövedéki és adójog </t>
  </si>
  <si>
    <t>K(SZG)</t>
  </si>
  <si>
    <t>RFTTB01</t>
  </si>
  <si>
    <t>Környezet- és természet elleni bűncselekmények kriminálmetodikája</t>
  </si>
  <si>
    <t>Igazságügyi orvostan</t>
  </si>
  <si>
    <t>RRVTB01</t>
  </si>
  <si>
    <t>Vezetés- és szervezéselmélet</t>
  </si>
  <si>
    <t>ÉÉ(SZG)</t>
  </si>
  <si>
    <t>Kriminálpszichológia 1.</t>
  </si>
  <si>
    <t>RKPTB03</t>
  </si>
  <si>
    <t>RKPTB04</t>
  </si>
  <si>
    <t>Kriminálpszichológia 2.</t>
  </si>
  <si>
    <t>Rendészeti kommunikáció tréning</t>
  </si>
  <si>
    <t>Irányítói, vezetői kompetenciafejlesztő tréning</t>
  </si>
  <si>
    <t>RMTTB15</t>
  </si>
  <si>
    <t>Gyermekvédelem/Child Protection</t>
  </si>
  <si>
    <t>új</t>
  </si>
  <si>
    <t>Teljesítményértékelés pedagógiája</t>
  </si>
  <si>
    <t>Integritás tréning</t>
  </si>
  <si>
    <t>Lovaglás</t>
  </si>
  <si>
    <t>RMTTB16</t>
  </si>
  <si>
    <t>Pszichopaták a filmvásznon</t>
  </si>
  <si>
    <t>RMTTB10</t>
  </si>
  <si>
    <t>Született gyilkosok</t>
  </si>
  <si>
    <t>RMTTB13A</t>
  </si>
  <si>
    <t>Criminal Psychology</t>
  </si>
  <si>
    <t>RKPTB06</t>
  </si>
  <si>
    <t>Munkahelyi stressz és kezelése</t>
  </si>
  <si>
    <t>RKPTB07</t>
  </si>
  <si>
    <t>Bűnmegelőzés és kommunikáció</t>
  </si>
  <si>
    <t>Criminal-pedagogy 2.</t>
  </si>
  <si>
    <t>BV intézetek kriminálisztikája</t>
  </si>
  <si>
    <t>Több van benned, mint gondolnád (motivációs tréning)</t>
  </si>
  <si>
    <t>Az emberölés lélektana</t>
  </si>
  <si>
    <t>A kutatási módszertan alapjai 1-2.</t>
  </si>
  <si>
    <t>A honi büntetőpolitika és börtönügy konzekvenciái a XIX-XX. Században</t>
  </si>
  <si>
    <t xml:space="preserve">Transnational criminal offences </t>
  </si>
  <si>
    <t>Transznacionális bűncselekmények</t>
  </si>
  <si>
    <t>Az európai elfogatóparancs és  átadási eljárás</t>
  </si>
  <si>
    <t>Tudatos adózás</t>
  </si>
  <si>
    <t>Az emberi erőforrás mint érték a rendészetben</t>
  </si>
  <si>
    <t>Kockázatkezelés a rendvédelem területén</t>
  </si>
  <si>
    <t>Narkológia</t>
  </si>
  <si>
    <t>RKBTB81</t>
  </si>
  <si>
    <t>Közrendvédelem</t>
  </si>
  <si>
    <t>Kiscsoportok vezetése rendészeti közegben</t>
  </si>
  <si>
    <t>RKNIB36</t>
  </si>
  <si>
    <t>Rendészeti menedzsment</t>
  </si>
  <si>
    <t>dr. Kovács István</t>
  </si>
  <si>
    <t>RKNI</t>
  </si>
  <si>
    <t>Farkas Johanna</t>
  </si>
  <si>
    <t>RBÜAB11</t>
  </si>
  <si>
    <t>Büntetőjogi Tanszék</t>
  </si>
  <si>
    <t>Határ</t>
  </si>
  <si>
    <t>Dr. Balla József</t>
  </si>
  <si>
    <t>Kui László</t>
  </si>
  <si>
    <t>A bűnhalmazatok gyakorlati problémái</t>
  </si>
  <si>
    <t>Magasvári Adrienn</t>
  </si>
  <si>
    <t>Erdős Ákos</t>
  </si>
  <si>
    <t xml:space="preserve"> A szolgálati kutya alkalmazása</t>
  </si>
  <si>
    <t>Dr. Chronowski Nóra</t>
  </si>
  <si>
    <t>Dr. Kovács Gábor</t>
  </si>
  <si>
    <t>Rendészeti Vezetéstudományi Tszék</t>
  </si>
  <si>
    <t>Kriminálpszichológiai Tszék</t>
  </si>
  <si>
    <t>Dr. Ruzsonyi Péter</t>
  </si>
  <si>
    <t>Bönde Zoltán Zsolt</t>
  </si>
  <si>
    <t>Egy mindenkiért mindenki egyért - tréning</t>
  </si>
  <si>
    <t>Lehoczki Ágnes</t>
  </si>
  <si>
    <t>Dr. Nádasi Béla</t>
  </si>
  <si>
    <t>Dr. Pallo József</t>
  </si>
  <si>
    <t>RNYTB01   </t>
  </si>
  <si>
    <t>RNYTB02</t>
  </si>
  <si>
    <t>Vagyonvisszaszerzés és kármegtérülés</t>
  </si>
  <si>
    <t xml:space="preserve">RNYTB03 </t>
  </si>
  <si>
    <t>Krimináltaktika sajátos területei (csak szakkollégiumi hallgatóknak)</t>
  </si>
  <si>
    <t>RKRIB19</t>
  </si>
  <si>
    <t>RKRIB20</t>
  </si>
  <si>
    <t>Táblázat- és prezentáció készítési ismeretek</t>
  </si>
  <si>
    <t>Rendészeti önkéntes gyakorlat</t>
  </si>
  <si>
    <t>Gazdaságvédelmi pénzügyi jog 1.</t>
  </si>
  <si>
    <t>Bűnügyi hírszerzési ismeretek 1.</t>
  </si>
  <si>
    <t>Bűnügyi hírszerzési ismeretek 2.</t>
  </si>
  <si>
    <t>Bűnügyi hírszerzési ismeretek 3.</t>
  </si>
  <si>
    <t>Közbiztonsági Tanszék</t>
  </si>
  <si>
    <t>Papp Dávid</t>
  </si>
  <si>
    <t>Erdős Ágnes</t>
  </si>
  <si>
    <t>BGKE</t>
  </si>
  <si>
    <t>Dr. Szendrei Ferenc</t>
  </si>
  <si>
    <t>dr. Simon Béla</t>
  </si>
  <si>
    <t>Dr. Nyeste Péter</t>
  </si>
  <si>
    <t>dr. Németh Ágota</t>
  </si>
  <si>
    <t>dr. Gál Erika</t>
  </si>
  <si>
    <t>Forenzikus Tudományok Tanszék</t>
  </si>
  <si>
    <t>dr. Zsigmond Csaba</t>
  </si>
  <si>
    <t>Polgári Nemzetbiztonsági Tanszék</t>
  </si>
  <si>
    <t>Szűcs Bálint</t>
  </si>
  <si>
    <t>Dr. Nagy Zoltán András</t>
  </si>
  <si>
    <t>dr. Kovács Zoltán</t>
  </si>
  <si>
    <t>Vám- és Pénzügyőri Tanszék</t>
  </si>
  <si>
    <t>Dr. Szabó Andrea</t>
  </si>
  <si>
    <t xml:space="preserve">dr. Szendi Antal </t>
  </si>
  <si>
    <t xml:space="preserve">Magasvári Adrienn </t>
  </si>
  <si>
    <t xml:space="preserve">Zsámbokiné dr. Ficskovszky Ágnes </t>
  </si>
  <si>
    <t>Dr. Csaba Zágon</t>
  </si>
  <si>
    <t>Rendészeti Kiképzési és Nevelési Intézet</t>
  </si>
  <si>
    <t>dr. Simon Attila</t>
  </si>
  <si>
    <t>dr. Gáspár Miklós</t>
  </si>
  <si>
    <t xml:space="preserve">Testnevelési és Küzdősportok Tanszék </t>
  </si>
  <si>
    <t xml:space="preserve">Dr. Freyer Tamás </t>
  </si>
  <si>
    <t>Közjogi és Rendészeti Jogi Tanszék</t>
  </si>
  <si>
    <t>Rendészeti Magatartástudományi Tanszék</t>
  </si>
  <si>
    <t>Dr. Hegedűs Judit</t>
  </si>
  <si>
    <t>Fekete Zsuzsanna</t>
  </si>
  <si>
    <t>Rendészetelméleti és -történeti Tanszék</t>
  </si>
  <si>
    <t>Dr. Sallai János</t>
  </si>
  <si>
    <t>Rendészeti Vezetéstudományi Tanszék</t>
  </si>
  <si>
    <t>Dr. Polt Péter</t>
  </si>
  <si>
    <t>Büntető-eljárásjogi Tanszék</t>
  </si>
  <si>
    <t>Dr. Fantoly Zsanett</t>
  </si>
  <si>
    <t>Kriminológiai Tanszék</t>
  </si>
  <si>
    <t>Dr. Barabás Andrea Tünde</t>
  </si>
  <si>
    <t>Nyomozáselméleti Tanszék</t>
  </si>
  <si>
    <t>dr. Schubauerné dr. Hargitai Vera</t>
  </si>
  <si>
    <t>Bevándorlási Tanszék</t>
  </si>
  <si>
    <t>Dr. Hautzinger Zoltán</t>
  </si>
  <si>
    <t>Kriminálpszichológiai Tanszék</t>
  </si>
  <si>
    <t xml:space="preserve">Dr. Haller József </t>
  </si>
  <si>
    <t xml:space="preserve">Dr. Molnár Katalin </t>
  </si>
  <si>
    <t xml:space="preserve">Dr. Budaházy Árpád </t>
  </si>
  <si>
    <t>dr. Gyaraki Réka</t>
  </si>
  <si>
    <t xml:space="preserve">dr. Simon Béla </t>
  </si>
  <si>
    <t xml:space="preserve">Mészáros Gábor </t>
  </si>
  <si>
    <t xml:space="preserve">Dr. Major Róbert </t>
  </si>
  <si>
    <t xml:space="preserve">Dr. Tihanyi Miklós </t>
  </si>
  <si>
    <t>Magánbiztonsági és Önkormányzati Rendészeti Tanszék</t>
  </si>
  <si>
    <t>Dr. Christián László</t>
  </si>
  <si>
    <t>Rendészetelméleti- és történeti Tanszék</t>
  </si>
  <si>
    <t>Dr. Pap András László</t>
  </si>
  <si>
    <t>Vám- és Pénzügyőr Tanszék</t>
  </si>
  <si>
    <t xml:space="preserve">Dr. Csaba Zágon </t>
  </si>
  <si>
    <t>Dr. Szabó Andea</t>
  </si>
  <si>
    <t>külső oktató</t>
  </si>
  <si>
    <t xml:space="preserve">Dr. Hegedűs Judit </t>
  </si>
  <si>
    <t xml:space="preserve">Dr. Tarján Gábor </t>
  </si>
  <si>
    <t>RRETB06</t>
  </si>
  <si>
    <t xml:space="preserve">A bűn (film)esztétikája </t>
  </si>
  <si>
    <t xml:space="preserve">Dr. Tóth Nikolett Ágnes </t>
  </si>
  <si>
    <t>Dr. Mészáros Bence</t>
  </si>
  <si>
    <t>Dr. Gyaraki Réka</t>
  </si>
  <si>
    <t xml:space="preserve">dr. Schubauerné dr. Hargitai Vera </t>
  </si>
  <si>
    <t>Vajkai Edina Ildikó</t>
  </si>
  <si>
    <t xml:space="preserve">Dr. Pallagi Anikó </t>
  </si>
  <si>
    <t xml:space="preserve">Dr. Polt Péter </t>
  </si>
  <si>
    <t>dr. Amberg Erzsébet</t>
  </si>
  <si>
    <t>dr.Schubauer László</t>
  </si>
  <si>
    <t xml:space="preserve">Farkasné Dr. Halász Henrietta </t>
  </si>
  <si>
    <t>Sportszervezési és Együttműködési Osztály, Lovarda</t>
  </si>
  <si>
    <t>Kollár Csaba</t>
  </si>
  <si>
    <t>Büntetés-végrehajtási Tanszék</t>
  </si>
  <si>
    <t>dr. Frigyer László</t>
  </si>
  <si>
    <t>Senor Tamás</t>
  </si>
  <si>
    <t>RBGVB106</t>
  </si>
  <si>
    <t>Együttműködés a bűnügyi munkában</t>
  </si>
  <si>
    <t>RBGVB99</t>
  </si>
  <si>
    <t>RBGVB100</t>
  </si>
  <si>
    <t>RBGVB101</t>
  </si>
  <si>
    <t>RBGVB116</t>
  </si>
  <si>
    <t>RBGVB119</t>
  </si>
  <si>
    <t>RBGVB117</t>
  </si>
  <si>
    <t>RBGVB77</t>
  </si>
  <si>
    <t>RBGVB78</t>
  </si>
  <si>
    <t>RBGVB15</t>
  </si>
  <si>
    <t>Gazdaságvédelmi pénzügyi jog 2. biasz.</t>
  </si>
  <si>
    <t>Gazdaságvédelmi pénzügyi jog 3. biasz.</t>
  </si>
  <si>
    <t>Gazdaságvédelmi pénzügyi jog 4. biasz.</t>
  </si>
  <si>
    <t>Gazdaságvédelmi szakismeretek 4. biasz.</t>
  </si>
  <si>
    <t>RBGVB79</t>
  </si>
  <si>
    <t>RBGVB80</t>
  </si>
  <si>
    <t>RBGVB81</t>
  </si>
  <si>
    <t>Gazdaságvédelmi szakismeretek 1. biasz.</t>
  </si>
  <si>
    <t>Gazdaságvédelmi szakismeretek 2. biasz.</t>
  </si>
  <si>
    <t>Gazdaságvédelmi szakismeretek 3. biasz.</t>
  </si>
  <si>
    <t>RBGVB122</t>
  </si>
  <si>
    <t>RBGVB124</t>
  </si>
  <si>
    <t>RBGVB123</t>
  </si>
  <si>
    <t>RBGVB125</t>
  </si>
  <si>
    <t>RBGVB129</t>
  </si>
  <si>
    <t>RBGVB130</t>
  </si>
  <si>
    <t>RBGVB87</t>
  </si>
  <si>
    <t>RBGVB88</t>
  </si>
  <si>
    <t>RBGVB92</t>
  </si>
  <si>
    <t>RBGVB94</t>
  </si>
  <si>
    <t>RVPTB64</t>
  </si>
  <si>
    <t>RVPTB133</t>
  </si>
  <si>
    <t>RVPTB134</t>
  </si>
  <si>
    <t>RVPTB135</t>
  </si>
  <si>
    <t>Vámtarifa 1. (pny.)</t>
  </si>
  <si>
    <t>Vámtarifa 2. (pny.)</t>
  </si>
  <si>
    <t>RBGVB86</t>
  </si>
  <si>
    <t>RBGVB102</t>
  </si>
  <si>
    <t>RRVTB06</t>
  </si>
  <si>
    <t>RRMTB06</t>
  </si>
  <si>
    <t>Fekete Márta</t>
  </si>
  <si>
    <t>RRMTB04</t>
  </si>
  <si>
    <t>RRMTB07</t>
  </si>
  <si>
    <t>dr. Szilvásy György Péter</t>
  </si>
  <si>
    <t>RKRJB15</t>
  </si>
  <si>
    <t>RKRJB16</t>
  </si>
  <si>
    <t>Dr. Pallagi Anikó</t>
  </si>
  <si>
    <t>Konfliktuskezelési tréning</t>
  </si>
  <si>
    <t>Dr. Deák József</t>
  </si>
  <si>
    <t>dr. Tirts Tibor</t>
  </si>
  <si>
    <t>dr. Anti Csaba</t>
  </si>
  <si>
    <t>ÁTKTB08</t>
  </si>
  <si>
    <t>ÁNTK Társadalmi Kommunikációs Tanszék</t>
  </si>
  <si>
    <t>Dr. Zsolt Péter</t>
  </si>
  <si>
    <t>Dr. Vass Gyula</t>
  </si>
  <si>
    <t>NPNBB31</t>
  </si>
  <si>
    <t>Dr. habil Dobák Imre</t>
  </si>
  <si>
    <t>RVPTB136</t>
  </si>
  <si>
    <t>NPNBB32</t>
  </si>
  <si>
    <t>Dr. Dobák Imre</t>
  </si>
  <si>
    <t>VKMTB70</t>
  </si>
  <si>
    <t>RRETB13</t>
  </si>
  <si>
    <t>Katasztrófavédelmi Intézet</t>
  </si>
  <si>
    <t>Társadalmi és kommunikációs ismeretek alapjai</t>
  </si>
  <si>
    <t>RRMTB03</t>
  </si>
  <si>
    <t>RBGVB120</t>
  </si>
  <si>
    <t>RBGVB121</t>
  </si>
  <si>
    <t>Humán eszközök a bűnügyi munkában 1.</t>
  </si>
  <si>
    <t>Humán eszközök a bűnügyi munkában 2.</t>
  </si>
  <si>
    <t>RBGVB76</t>
  </si>
  <si>
    <t>RBGVB113</t>
  </si>
  <si>
    <t>HKKNBB16</t>
  </si>
  <si>
    <t>Nemzetbiztonsági Intézet</t>
  </si>
  <si>
    <t>Dr. Magyar Sándor</t>
  </si>
  <si>
    <t>RBGVB104</t>
  </si>
  <si>
    <t>RTKTB01</t>
  </si>
  <si>
    <t>Gazdaságvédemi közgazdaságtan (BIA)</t>
  </si>
  <si>
    <t>Bűnügyi szolgálati szakismeretek 1.</t>
  </si>
  <si>
    <t>Bűnügyi szolgálati szakismeretek 2.</t>
  </si>
  <si>
    <t>ELŐTANULMÁNYI REND</t>
  </si>
  <si>
    <t>Kódszám</t>
  </si>
  <si>
    <t>Tanulmányi terület/tantárgy</t>
  </si>
  <si>
    <t>ELŐTANULMÁNYI KÖTELEZETTSÉG</t>
  </si>
  <si>
    <t>Tantárgy</t>
  </si>
  <si>
    <t xml:space="preserve">Krimináltechnika 1. </t>
  </si>
  <si>
    <t xml:space="preserve"> RKRIB03</t>
  </si>
  <si>
    <t>Intézkedéstaktika 1.</t>
  </si>
  <si>
    <t>Intézkedéstaktika 2.</t>
  </si>
  <si>
    <t>Intézkedéstaktika 3.</t>
  </si>
  <si>
    <t xml:space="preserve"> Bűnügyi szolgálati ismeretek 1.</t>
  </si>
  <si>
    <t>RBGV09</t>
  </si>
  <si>
    <t>Bűnügyi hírszerzési ismertek 1.</t>
  </si>
  <si>
    <t>Szabadon választható tantárgyak</t>
  </si>
  <si>
    <t>Idegennyelvi és Szaknyelvi Lektorátus</t>
  </si>
  <si>
    <t>RMORB04</t>
  </si>
  <si>
    <t>RFTTB02</t>
  </si>
  <si>
    <t>K(Z)</t>
  </si>
  <si>
    <t>SZG</t>
  </si>
  <si>
    <t>B(Z)</t>
  </si>
  <si>
    <t>Társadalmi és kommunikációs ismeretek alapja</t>
  </si>
  <si>
    <t>RMTTB03</t>
  </si>
  <si>
    <t>Bűnügyi hírszerzési smeretek 2.</t>
  </si>
  <si>
    <t>Dr. Kóródi Gyula</t>
  </si>
  <si>
    <t>Szakmai vezetői ismeretek</t>
  </si>
  <si>
    <t>RBGVB107</t>
  </si>
  <si>
    <t>Ürmösné Dr. Simon Gabriella</t>
  </si>
  <si>
    <t>Technikai bűnügyi hírszerzés</t>
  </si>
  <si>
    <t>K(ZV)</t>
  </si>
  <si>
    <t>Dr. Balla Zoltán</t>
  </si>
  <si>
    <t>Igazgatásrendészeti és Nemzetközi Rendészeti Tanszék</t>
  </si>
  <si>
    <t>Igazgatásrendészeti és Nemzetközi  RendészetiTanszék</t>
  </si>
  <si>
    <t>RBGVB143</t>
  </si>
  <si>
    <t>Dr. Buzás Gábor</t>
  </si>
  <si>
    <t>Girhiny Kornél</t>
  </si>
  <si>
    <t>érvényes 2023/2024-es tanévtől felmenő rendszerben</t>
  </si>
  <si>
    <t>érvényes 2023/2024-es tanévtől felmenő rendszerben.</t>
  </si>
  <si>
    <t>Dr. Gárdonyi Gergely</t>
  </si>
  <si>
    <t>dr. Potoczki Zoltán</t>
  </si>
  <si>
    <t>dr. Pajor Andrea</t>
  </si>
  <si>
    <t>Dr. Czene-Polgár Viktória</t>
  </si>
  <si>
    <t xml:space="preserve">Dr. Suba László </t>
  </si>
  <si>
    <t>dr. Balázs Zsolt</t>
  </si>
  <si>
    <t>Idegen nyelv 5.</t>
  </si>
  <si>
    <t>RINTB08</t>
  </si>
  <si>
    <t>Idegen nyelv 6.</t>
  </si>
  <si>
    <t>A rendészet nemzetközi és uniós jogi alapjai b.</t>
  </si>
  <si>
    <t>RINTB09</t>
  </si>
  <si>
    <t>Rendészet és alapjogok</t>
  </si>
  <si>
    <t>Dr. Szekeres Bernadett</t>
  </si>
  <si>
    <t>Dr. Kovács Zoltán</t>
  </si>
  <si>
    <t>ÁEKMTB55</t>
  </si>
  <si>
    <t>„Szent László Program – Erdély felfedezése”</t>
  </si>
  <si>
    <t>RTKTB87</t>
  </si>
  <si>
    <t>Aerobik</t>
  </si>
  <si>
    <t>RTKTB89</t>
  </si>
  <si>
    <t>Kondicionálás</t>
  </si>
  <si>
    <t>RTKTB88</t>
  </si>
  <si>
    <t>Labdarúgás</t>
  </si>
  <si>
    <t>RTKTB98</t>
  </si>
  <si>
    <t>Lovaglás elmélete és gyakorlati alapjai</t>
  </si>
  <si>
    <t>ÁTKTM49</t>
  </si>
  <si>
    <t xml:space="preserve">A vívás gyakorlati alapjai </t>
  </si>
  <si>
    <t>RINYB25</t>
  </si>
  <si>
    <t>Angol migrációs szaknyelv 1.</t>
  </si>
  <si>
    <t>RINYB26</t>
  </si>
  <si>
    <t>Angol migrációs szaknyelv 2.</t>
  </si>
  <si>
    <t>RINYB27</t>
  </si>
  <si>
    <t>Angol kommunikációs rendészeti szaknyelv 1.</t>
  </si>
  <si>
    <t>RINYB28</t>
  </si>
  <si>
    <t>Angol kommunikációs rendészeti szaknyelv 2.</t>
  </si>
  <si>
    <t>RINYB29</t>
  </si>
  <si>
    <t>Rendészeti szaknyelvi nyelvvizsgára felkészítés 1.</t>
  </si>
  <si>
    <t>RINYB30</t>
  </si>
  <si>
    <t>Rendészeti szaknyelvi nyelvvizsgára felkészítés 2.</t>
  </si>
  <si>
    <t>RINYB39</t>
  </si>
  <si>
    <t>Angol B2 nyelvvizsga felkészítő 1.</t>
  </si>
  <si>
    <t>RINYB40</t>
  </si>
  <si>
    <t>Angol B2 nyelvvizsga felkészítő 2.</t>
  </si>
  <si>
    <t>RINYB41</t>
  </si>
  <si>
    <t>Angol középfokú szintre hozó 1.</t>
  </si>
  <si>
    <t>RINYB42</t>
  </si>
  <si>
    <t>Angol középfokú szintre hozó 2.</t>
  </si>
  <si>
    <t>RINYB43</t>
  </si>
  <si>
    <t>Angol középfokú szintre hozó 3.</t>
  </si>
  <si>
    <t>RINYB44</t>
  </si>
  <si>
    <t>Angol középfokú szintre hozó 4.</t>
  </si>
  <si>
    <t>RINYB31</t>
  </si>
  <si>
    <t>Német rendészeti szaknyelv 1.</t>
  </si>
  <si>
    <t>RINYB32</t>
  </si>
  <si>
    <t>Német rendészeti szaknyelv 2.</t>
  </si>
  <si>
    <t>RINYB33</t>
  </si>
  <si>
    <t>Plurális rendészeti angol szaknyelv 1.</t>
  </si>
  <si>
    <t>RINYB34</t>
  </si>
  <si>
    <t>Plurális rendészeti angol szaknyelv 2.</t>
  </si>
  <si>
    <t>RHRTB65</t>
  </si>
  <si>
    <t>Úti okmányok vizsgálata</t>
  </si>
  <si>
    <t>RHRTB22</t>
  </si>
  <si>
    <t>A schengeni egyezménnyel kapcsolatos rendészeti és biztonsági tanulmányok</t>
  </si>
  <si>
    <t>RBATB20</t>
  </si>
  <si>
    <t>A külföldiek integrációja hazánkban és az Európai Unióban</t>
  </si>
  <si>
    <t>RBATB23</t>
  </si>
  <si>
    <t>Migráció Európa peremén</t>
  </si>
  <si>
    <t>RBATB49</t>
  </si>
  <si>
    <t>Híres magyarok – az állampolgárság megállapítása és az államérdekű honosítás speciális szabályai</t>
  </si>
  <si>
    <t>RNETB03</t>
  </si>
  <si>
    <t>Az Európai Elfogatóparancs és átadási eljárás</t>
  </si>
  <si>
    <t>RARTB16</t>
  </si>
  <si>
    <t>Gyűlölet-bűncselekmények: bűnüldözés és bűnmegelőzés az Euróapi Unióban</t>
  </si>
  <si>
    <t>RKRJB25</t>
  </si>
  <si>
    <t>Humánerőforrás gazdálkodás</t>
  </si>
  <si>
    <t>RKRJB26</t>
  </si>
  <si>
    <t>Munkajog a gyakorlatban</t>
  </si>
  <si>
    <t xml:space="preserve">RBGVB36 </t>
  </si>
  <si>
    <t>Bűnelemzés a modern bűnüldözésben</t>
  </si>
  <si>
    <t xml:space="preserve">RGBVB141 </t>
  </si>
  <si>
    <t xml:space="preserve">RBGVB134 </t>
  </si>
  <si>
    <t>RBGVB135</t>
  </si>
  <si>
    <t>RBGVB136</t>
  </si>
  <si>
    <t>RBGVB137</t>
  </si>
  <si>
    <t>A környezeti bűncselekmények elleni nemzetközi és hazai fellépés</t>
  </si>
  <si>
    <t>RBGVB138</t>
  </si>
  <si>
    <t>Bankok biztonsága, védelmi megoldásai</t>
  </si>
  <si>
    <t>RBGVB139</t>
  </si>
  <si>
    <t>Kiberbűnözés elleni rendészeti fellépés</t>
  </si>
  <si>
    <t>RBGVB144</t>
  </si>
  <si>
    <t>Információvédelem kriptográfiával az ókortól napjainki</t>
  </si>
  <si>
    <t>RBGVB145</t>
  </si>
  <si>
    <t>Modern technológiák  - avuló jog</t>
  </si>
  <si>
    <t>RBGVB146</t>
  </si>
  <si>
    <t xml:space="preserve">Esettanulmányok a gazdasági bűncselekmények témaköréből </t>
  </si>
  <si>
    <t>RBGVB147</t>
  </si>
  <si>
    <t>Új típusú információszerzés a bűnüldözésben</t>
  </si>
  <si>
    <t>ÁNTK - Európai Köz- és Magánjogi Tanszék</t>
  </si>
  <si>
    <t>Dr. Orbán Endre</t>
  </si>
  <si>
    <t>Testnevelési és Küzdősportok Tanszék</t>
  </si>
  <si>
    <t>Dr. Benczéné Bagó Andrea</t>
  </si>
  <si>
    <t xml:space="preserve">Nagy Ádám Ferenc </t>
  </si>
  <si>
    <t xml:space="preserve">Dr. Freyer Gyula Tamás </t>
  </si>
  <si>
    <t>Dr. Freyer Gyula Tamás</t>
  </si>
  <si>
    <t>ÁNTK - Társadalmi Kommunikáció Tanszék</t>
  </si>
  <si>
    <t>Dr. Bartóki-Gönczy Balázs</t>
  </si>
  <si>
    <t>Dr. Borszéki Judit</t>
  </si>
  <si>
    <t>Kudar Mariann</t>
  </si>
  <si>
    <t>Acsai György</t>
  </si>
  <si>
    <t>Dr. Nagy György</t>
  </si>
  <si>
    <t>Barnucz Nóra</t>
  </si>
  <si>
    <t>Veres-Faddi Nikolett</t>
  </si>
  <si>
    <t>Kovács Éva</t>
  </si>
  <si>
    <t>Határrendészeti Tanszék</t>
  </si>
  <si>
    <t>Vájlok László</t>
  </si>
  <si>
    <t>Klenner Zoltán</t>
  </si>
  <si>
    <t>dr. Szuhai Ilona</t>
  </si>
  <si>
    <t xml:space="preserve">dr. Mágó Barbara </t>
  </si>
  <si>
    <t>dr. Fachet Gergő</t>
  </si>
  <si>
    <t>dr. Schubauerné dr. Hargitai Veronika</t>
  </si>
  <si>
    <t>dr. Sipos Csilla</t>
  </si>
  <si>
    <t>Dr. Károlyi László</t>
  </si>
  <si>
    <t>Hauber György</t>
  </si>
  <si>
    <t>RBVTB72</t>
  </si>
  <si>
    <t>RFTTB05</t>
  </si>
  <si>
    <t>RKNIB38</t>
  </si>
  <si>
    <t>RMORB79</t>
  </si>
  <si>
    <t>RRETB11</t>
  </si>
  <si>
    <t>RVPTB142</t>
  </si>
  <si>
    <t>RVPTB143</t>
  </si>
  <si>
    <t>RVPTB145</t>
  </si>
  <si>
    <t xml:space="preserve">Bv. intézetek kriminalisztikája testközelben </t>
  </si>
  <si>
    <t>Bűnügyi helyszínelés a gyakorlatban</t>
  </si>
  <si>
    <t>Atomerőművek biztonsága</t>
  </si>
  <si>
    <t>Egyetemi Polgárőrség</t>
  </si>
  <si>
    <t>Sportrendészet</t>
  </si>
  <si>
    <t>Az Oroszországi Föderáció rendészeti rendszerei</t>
  </si>
  <si>
    <t>Bevételi hatóságok nemzetközi együttműködése</t>
  </si>
  <si>
    <t>Az emberi erőforrás, mint érték a rendészetben</t>
  </si>
  <si>
    <t>Vámellenőrzés a gyakorlatban – Záhonytól Brüsszelig</t>
  </si>
  <si>
    <t xml:space="preserve">Közlekedési büntetőjog </t>
  </si>
  <si>
    <t>Dr. Czenczer Orsolya</t>
  </si>
  <si>
    <t>Farkasné dr. Halász Henrietta</t>
  </si>
  <si>
    <t>Dr. Regényi Kund Miklós</t>
  </si>
  <si>
    <t>MÖRT</t>
  </si>
  <si>
    <t xml:space="preserve">dr. Rottler Violetta </t>
  </si>
  <si>
    <t>dr. Kovács Sándor</t>
  </si>
  <si>
    <t>dr. Deák József</t>
  </si>
  <si>
    <t>Dr. Suba László</t>
  </si>
  <si>
    <t>Dr. Major Róbert</t>
  </si>
  <si>
    <t>RKNIB27</t>
  </si>
  <si>
    <t>RKNIB39</t>
  </si>
  <si>
    <t>Sánta Györgyné Huba Judit</t>
  </si>
  <si>
    <t>Robotzsaru 5.</t>
  </si>
  <si>
    <t>RKNIB42</t>
  </si>
  <si>
    <t>RKNIB43</t>
  </si>
  <si>
    <t>Lőkiképzés 2.</t>
  </si>
  <si>
    <t xml:space="preserve">Közös Közszolgálati Gyakorlat </t>
  </si>
  <si>
    <t>RVPTB150</t>
  </si>
  <si>
    <t>Dr. Budaházi Árpád</t>
  </si>
  <si>
    <t>RNYTB03</t>
  </si>
  <si>
    <t>RNYTB07</t>
  </si>
  <si>
    <t>A csúcstechnológiai bűnözés és nyomozása</t>
  </si>
  <si>
    <t>A bűnügyi hírszerzés gyakorlata 1. </t>
  </si>
  <si>
    <t>A bűnügyi hírszerzés gyakorlata 2. </t>
  </si>
  <si>
    <t>A bűnügyi hírszerzés gyakorlata 3. </t>
  </si>
  <si>
    <t>Az állami büntetőhatalom elmélete és gyakorlata</t>
  </si>
  <si>
    <t>A büntetőjogszabály értelmezése</t>
  </si>
  <si>
    <t>A szolgálati kutya alkalmazása</t>
  </si>
  <si>
    <t>Rendészet és turizmusbiztonság</t>
  </si>
  <si>
    <t>Dr. Nagy-Tóth Nikolett Ágnes</t>
  </si>
  <si>
    <t>Dr. Vári Vince</t>
  </si>
  <si>
    <t>Dr. Horgos Lívia</t>
  </si>
  <si>
    <t>Bűntetőjogi Tanszék</t>
  </si>
  <si>
    <t>Dr. Amberg Erzsébet</t>
  </si>
  <si>
    <t>Dr. Mátyás Szabolcs</t>
  </si>
  <si>
    <t>Dr. Hauber György</t>
  </si>
  <si>
    <t>RBGVB87     RBGVB88</t>
  </si>
  <si>
    <t>A kiberbűnözés kriminológiai jellemzői,                 A kiberbűnözés bűntetőjogi sajátosságai</t>
  </si>
  <si>
    <t>A vagyon - és a szellemi tulajdon elleni bűncselekmények nyomozása a kibertérben.</t>
  </si>
  <si>
    <t xml:space="preserve"> RBGVB104</t>
  </si>
  <si>
    <t xml:space="preserve">Pénzügyi bűncselekmények nyomozása a kibertérben </t>
  </si>
  <si>
    <t xml:space="preserve"> RBGVB94</t>
  </si>
  <si>
    <t>RBGVB87     RBGVB89</t>
  </si>
  <si>
    <t xml:space="preserve">BŰNÜGYI IGAZGATÁSI  ALAPKÉPZÉSI SZAK </t>
  </si>
  <si>
    <t>Kibernyomozói munka a terepen</t>
  </si>
  <si>
    <t>Vámtarifa 1.(pny.)</t>
  </si>
  <si>
    <t>Jövedéki és adójog</t>
  </si>
  <si>
    <t>Dr.. Csaba Zágon</t>
  </si>
  <si>
    <t>Bűnügyi szolgálati szakismeret 1.</t>
  </si>
  <si>
    <t>Intézkedés módszertan (pny., vj) 1.</t>
  </si>
  <si>
    <t>RINYB45</t>
  </si>
  <si>
    <t xml:space="preserve">RINYB46 </t>
  </si>
  <si>
    <t>RRVTB08</t>
  </si>
  <si>
    <t>RRVTB09</t>
  </si>
  <si>
    <t xml:space="preserve">Rendészeti menedzsment </t>
  </si>
  <si>
    <t>Dr. Kovács István</t>
  </si>
  <si>
    <t>RINYB46</t>
  </si>
  <si>
    <t>Krimináltechnikai Tanszék</t>
  </si>
  <si>
    <t>Krimináltaktikai Tanszék</t>
  </si>
  <si>
    <t>RBGVB49</t>
  </si>
  <si>
    <t>RBGVB148</t>
  </si>
  <si>
    <t>Gazdasági szakismeret és Adóztatás ZV</t>
  </si>
  <si>
    <t>Kockázatkezelési alapismeretek</t>
  </si>
  <si>
    <t>Lőkiképzés 2</t>
  </si>
  <si>
    <t xml:space="preserve">RKRJB15 </t>
  </si>
  <si>
    <t xml:space="preserve">Alkotmányjogi alapintézmények </t>
  </si>
  <si>
    <t>Magyarország stratégiai dimenziói a múltban és ma</t>
  </si>
  <si>
    <t xml:space="preserve">Civilizációnk kihívásai </t>
  </si>
  <si>
    <t>Védelem és közszolgálat</t>
  </si>
  <si>
    <t xml:space="preserve">Állam- és Jogtörténeti Tanszék </t>
  </si>
  <si>
    <t>Prof. Dr. Nagyernyei-Szabó Ádám Sándor</t>
  </si>
  <si>
    <t>Hadászati Tanszék</t>
  </si>
  <si>
    <t>Dr. Jobbágy Zoltán</t>
  </si>
  <si>
    <t>Rucska András</t>
  </si>
  <si>
    <t>dr. Bodor László</t>
  </si>
  <si>
    <t>RINYB52</t>
  </si>
  <si>
    <t>Orosz nyelv kezdőknek 1.</t>
  </si>
  <si>
    <t>RINYB56</t>
  </si>
  <si>
    <t>Orosz nyelv haladóknak 1.</t>
  </si>
  <si>
    <t>RBGVB149</t>
  </si>
  <si>
    <t xml:space="preserve">Mesterséges intelligencia alkalmazása </t>
  </si>
  <si>
    <t>RKBTB58</t>
  </si>
  <si>
    <t xml:space="preserve">A vallás különös szerepe a közszolgálatban </t>
  </si>
  <si>
    <t>Dr. Tihanyi Miklós</t>
  </si>
  <si>
    <t>Nagy Éva</t>
  </si>
  <si>
    <t>RBÜEB17</t>
  </si>
  <si>
    <t>HKHATA901</t>
  </si>
  <si>
    <t>ÁÁJTB05</t>
  </si>
  <si>
    <t>ÁÁJTB06</t>
  </si>
  <si>
    <t>RVPTB141</t>
  </si>
  <si>
    <t>RVPTB140</t>
  </si>
  <si>
    <t>Dr. Magasvári Adrienn</t>
  </si>
  <si>
    <t xml:space="preserve">Dr. Magasvári Adrienn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</si>
</sst>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\-??\ _F_t_-;_-@_-"/>
    <numFmt numFmtId="165" formatCode="_-* #,##0\ _F_t_-;\-* #,##0\ _F_t_-;_-* \-??\ _F_t_-;_-@_-"/>
  </numFmts>
  <fonts count="46" x14ac:knownFonts="1">
    <font>
      <sz val="10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Arial CE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 Narrow"/>
      <family val="2"/>
      <charset val="238"/>
    </font>
    <font>
      <sz val="10"/>
      <name val="Arial CE"/>
      <charset val="238"/>
    </font>
    <font>
      <sz val="10"/>
      <name val="Arial Narrow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sz val="14"/>
      <name val="Arial"/>
      <family val="2"/>
      <charset val="238"/>
    </font>
    <font>
      <strike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trike/>
      <sz val="10"/>
      <name val="Arial"/>
      <family val="2"/>
      <charset val="238"/>
    </font>
    <font>
      <b/>
      <sz val="12"/>
      <color rgb="FFFF000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41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41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42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41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rgb="FFCCFFCC"/>
        <bgColor rgb="FFBFEFBF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</fills>
  <borders count="4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double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medium">
        <color indexed="64"/>
      </bottom>
      <diagonal/>
    </border>
    <border>
      <left style="double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double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ck">
        <color indexed="64"/>
      </top>
      <bottom style="double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64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rgb="FF000000"/>
      </top>
      <bottom/>
      <diagonal/>
    </border>
    <border>
      <left/>
      <right style="double">
        <color indexed="64"/>
      </right>
      <top style="thin">
        <color rgb="FF000000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rgb="FF000000"/>
      </left>
      <right style="double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double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rgb="FF000000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medium">
        <color indexed="64"/>
      </right>
      <top style="thin">
        <color indexed="8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7" borderId="1" applyNumberFormat="0" applyAlignment="0" applyProtection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6" borderId="5" applyNumberFormat="0" applyAlignment="0" applyProtection="0"/>
    <xf numFmtId="164" fontId="22" fillId="0" borderId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22" fillId="17" borderId="7" applyNumberFormat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0"/>
    <xf numFmtId="0" fontId="17" fillId="0" borderId="0"/>
    <xf numFmtId="0" fontId="21" fillId="0" borderId="9" applyNumberFormat="0" applyFill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9" fontId="22" fillId="0" borderId="0" applyFill="0" applyBorder="0" applyAlignment="0" applyProtection="0"/>
    <xf numFmtId="0" fontId="23" fillId="0" borderId="0"/>
    <xf numFmtId="0" fontId="3" fillId="0" borderId="0"/>
    <xf numFmtId="0" fontId="2" fillId="0" borderId="0"/>
    <xf numFmtId="0" fontId="24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</cellStyleXfs>
  <cellXfs count="1177">
    <xf numFmtId="0" fontId="0" fillId="0" borderId="0" xfId="0"/>
    <xf numFmtId="0" fontId="25" fillId="0" borderId="191" xfId="40" applyFont="1" applyBorder="1"/>
    <xf numFmtId="0" fontId="25" fillId="0" borderId="190" xfId="40" applyFont="1" applyBorder="1"/>
    <xf numFmtId="0" fontId="25" fillId="0" borderId="0" xfId="40" applyFont="1"/>
    <xf numFmtId="0" fontId="29" fillId="4" borderId="66" xfId="40" applyFont="1" applyFill="1" applyBorder="1" applyAlignment="1">
      <alignment horizontal="center" vertical="center"/>
    </xf>
    <xf numFmtId="0" fontId="27" fillId="4" borderId="11" xfId="40" applyFont="1" applyFill="1" applyBorder="1" applyAlignment="1">
      <alignment horizontal="center" textRotation="90" wrapText="1"/>
    </xf>
    <xf numFmtId="0" fontId="27" fillId="4" borderId="10" xfId="40" applyFont="1" applyFill="1" applyBorder="1" applyAlignment="1">
      <alignment horizontal="center" textRotation="90"/>
    </xf>
    <xf numFmtId="0" fontId="27" fillId="4" borderId="10" xfId="40" applyFont="1" applyFill="1" applyBorder="1" applyAlignment="1">
      <alignment horizontal="center" textRotation="90" wrapText="1"/>
    </xf>
    <xf numFmtId="0" fontId="33" fillId="4" borderId="13" xfId="40" applyFont="1" applyFill="1" applyBorder="1"/>
    <xf numFmtId="0" fontId="32" fillId="25" borderId="144" xfId="46" applyFont="1" applyFill="1" applyBorder="1" applyAlignment="1">
      <alignment horizontal="center"/>
    </xf>
    <xf numFmtId="0" fontId="32" fillId="4" borderId="59" xfId="40" applyFont="1" applyFill="1" applyBorder="1" applyAlignment="1">
      <alignment horizontal="center"/>
    </xf>
    <xf numFmtId="0" fontId="34" fillId="4" borderId="12" xfId="40" applyFont="1" applyFill="1" applyBorder="1"/>
    <xf numFmtId="0" fontId="34" fillId="4" borderId="13" xfId="40" applyFont="1" applyFill="1" applyBorder="1"/>
    <xf numFmtId="0" fontId="34" fillId="4" borderId="145" xfId="40" applyFont="1" applyFill="1" applyBorder="1"/>
    <xf numFmtId="0" fontId="33" fillId="0" borderId="71" xfId="40" applyFont="1" applyBorder="1"/>
    <xf numFmtId="0" fontId="33" fillId="0" borderId="73" xfId="40" applyFont="1" applyBorder="1"/>
    <xf numFmtId="0" fontId="33" fillId="0" borderId="0" xfId="40" applyFont="1"/>
    <xf numFmtId="0" fontId="25" fillId="0" borderId="73" xfId="40" applyFont="1" applyBorder="1"/>
    <xf numFmtId="0" fontId="35" fillId="0" borderId="0" xfId="40" applyFont="1"/>
    <xf numFmtId="0" fontId="25" fillId="0" borderId="220" xfId="40" applyFont="1" applyBorder="1"/>
    <xf numFmtId="0" fontId="25" fillId="0" borderId="71" xfId="40" applyFont="1" applyBorder="1"/>
    <xf numFmtId="0" fontId="34" fillId="0" borderId="204" xfId="39" applyFont="1" applyBorder="1" applyAlignment="1" applyProtection="1">
      <alignment horizontal="center"/>
      <protection locked="0"/>
    </xf>
    <xf numFmtId="0" fontId="25" fillId="0" borderId="0" xfId="46" applyFont="1"/>
    <xf numFmtId="0" fontId="33" fillId="0" borderId="0" xfId="46" applyFont="1"/>
    <xf numFmtId="0" fontId="37" fillId="0" borderId="0" xfId="40" applyFont="1"/>
    <xf numFmtId="0" fontId="25" fillId="28" borderId="71" xfId="40" applyFont="1" applyFill="1" applyBorder="1"/>
    <xf numFmtId="0" fontId="25" fillId="28" borderId="73" xfId="40" applyFont="1" applyFill="1" applyBorder="1"/>
    <xf numFmtId="0" fontId="38" fillId="0" borderId="73" xfId="40" applyFont="1" applyBorder="1"/>
    <xf numFmtId="0" fontId="38" fillId="0" borderId="0" xfId="40" applyFont="1"/>
    <xf numFmtId="1" fontId="34" fillId="0" borderId="213" xfId="40" applyNumberFormat="1" applyFont="1" applyBorder="1" applyAlignment="1">
      <alignment horizontal="left" vertical="center" shrinkToFit="1"/>
    </xf>
    <xf numFmtId="0" fontId="34" fillId="0" borderId="0" xfId="40" applyFont="1"/>
    <xf numFmtId="0" fontId="34" fillId="39" borderId="222" xfId="40" applyFont="1" applyFill="1" applyBorder="1" applyAlignment="1">
      <alignment horizontal="left"/>
    </xf>
    <xf numFmtId="0" fontId="34" fillId="39" borderId="223" xfId="40" applyFont="1" applyFill="1" applyBorder="1" applyAlignment="1">
      <alignment horizontal="center"/>
    </xf>
    <xf numFmtId="0" fontId="27" fillId="39" borderId="223" xfId="40" applyFont="1" applyFill="1" applyBorder="1"/>
    <xf numFmtId="1" fontId="34" fillId="39" borderId="223" xfId="40" applyNumberFormat="1" applyFont="1" applyFill="1" applyBorder="1" applyAlignment="1">
      <alignment horizontal="center"/>
    </xf>
    <xf numFmtId="1" fontId="34" fillId="39" borderId="224" xfId="40" applyNumberFormat="1" applyFont="1" applyFill="1" applyBorder="1" applyAlignment="1">
      <alignment horizontal="center"/>
    </xf>
    <xf numFmtId="1" fontId="34" fillId="39" borderId="225" xfId="40" applyNumberFormat="1" applyFont="1" applyFill="1" applyBorder="1" applyAlignment="1">
      <alignment horizontal="center"/>
    </xf>
    <xf numFmtId="1" fontId="34" fillId="39" borderId="226" xfId="40" applyNumberFormat="1" applyFont="1" applyFill="1" applyBorder="1" applyAlignment="1">
      <alignment horizontal="center"/>
    </xf>
    <xf numFmtId="1" fontId="34" fillId="39" borderId="122" xfId="40" applyNumberFormat="1" applyFont="1" applyFill="1" applyBorder="1" applyAlignment="1">
      <alignment horizontal="center"/>
    </xf>
    <xf numFmtId="1" fontId="34" fillId="39" borderId="227" xfId="40" applyNumberFormat="1" applyFont="1" applyFill="1" applyBorder="1"/>
    <xf numFmtId="1" fontId="34" fillId="39" borderId="231" xfId="40" applyNumberFormat="1" applyFont="1" applyFill="1" applyBorder="1" applyAlignment="1">
      <alignment horizontal="center"/>
    </xf>
    <xf numFmtId="0" fontId="34" fillId="0" borderId="230" xfId="39" applyFont="1" applyBorder="1" applyAlignment="1" applyProtection="1">
      <alignment horizontal="center"/>
      <protection locked="0"/>
    </xf>
    <xf numFmtId="0" fontId="34" fillId="0" borderId="232" xfId="39" applyFont="1" applyBorder="1" applyAlignment="1" applyProtection="1">
      <alignment horizontal="center"/>
      <protection locked="0"/>
    </xf>
    <xf numFmtId="0" fontId="34" fillId="0" borderId="233" xfId="39" applyFont="1" applyBorder="1" applyAlignment="1" applyProtection="1">
      <alignment horizontal="center"/>
      <protection locked="0"/>
    </xf>
    <xf numFmtId="0" fontId="34" fillId="0" borderId="234" xfId="39" applyFont="1" applyBorder="1" applyAlignment="1" applyProtection="1">
      <alignment horizontal="center"/>
      <protection locked="0"/>
    </xf>
    <xf numFmtId="1" fontId="34" fillId="39" borderId="237" xfId="40" applyNumberFormat="1" applyFont="1" applyFill="1" applyBorder="1" applyAlignment="1">
      <alignment horizontal="center"/>
    </xf>
    <xf numFmtId="0" fontId="34" fillId="0" borderId="243" xfId="39" applyFont="1" applyBorder="1" applyAlignment="1" applyProtection="1">
      <alignment horizontal="center"/>
      <protection locked="0"/>
    </xf>
    <xf numFmtId="0" fontId="34" fillId="0" borderId="0" xfId="46" applyFont="1"/>
    <xf numFmtId="1" fontId="34" fillId="39" borderId="73" xfId="40" applyNumberFormat="1" applyFont="1" applyFill="1" applyBorder="1" applyAlignment="1">
      <alignment horizontal="center"/>
    </xf>
    <xf numFmtId="1" fontId="34" fillId="39" borderId="231" xfId="40" applyNumberFormat="1" applyFont="1" applyFill="1" applyBorder="1" applyAlignment="1">
      <alignment horizontal="center" vertical="center"/>
    </xf>
    <xf numFmtId="0" fontId="34" fillId="0" borderId="230" xfId="39" applyFont="1" applyBorder="1" applyAlignment="1" applyProtection="1">
      <alignment horizontal="center" vertical="center"/>
      <protection locked="0"/>
    </xf>
    <xf numFmtId="0" fontId="34" fillId="0" borderId="232" xfId="39" applyFont="1" applyBorder="1" applyAlignment="1" applyProtection="1">
      <alignment horizontal="center" vertical="center"/>
      <protection locked="0"/>
    </xf>
    <xf numFmtId="0" fontId="34" fillId="0" borderId="233" xfId="39" applyFont="1" applyBorder="1" applyAlignment="1" applyProtection="1">
      <alignment horizontal="center" vertical="center"/>
      <protection locked="0"/>
    </xf>
    <xf numFmtId="0" fontId="34" fillId="0" borderId="234" xfId="39" applyFont="1" applyBorder="1" applyAlignment="1" applyProtection="1">
      <alignment horizontal="center" vertical="center"/>
      <protection locked="0"/>
    </xf>
    <xf numFmtId="1" fontId="34" fillId="39" borderId="237" xfId="40" applyNumberFormat="1" applyFont="1" applyFill="1" applyBorder="1" applyAlignment="1">
      <alignment horizontal="center" vertical="center"/>
    </xf>
    <xf numFmtId="0" fontId="34" fillId="0" borderId="0" xfId="40" applyFont="1" applyAlignment="1">
      <alignment vertical="center"/>
    </xf>
    <xf numFmtId="0" fontId="34" fillId="0" borderId="244" xfId="39" applyFont="1" applyBorder="1" applyAlignment="1" applyProtection="1">
      <alignment horizontal="center"/>
      <protection locked="0"/>
    </xf>
    <xf numFmtId="1" fontId="34" fillId="4" borderId="245" xfId="40" applyNumberFormat="1" applyFont="1" applyFill="1" applyBorder="1" applyAlignment="1">
      <alignment horizontal="center"/>
    </xf>
    <xf numFmtId="0" fontId="34" fillId="0" borderId="246" xfId="39" applyFont="1" applyBorder="1" applyAlignment="1" applyProtection="1">
      <alignment horizontal="center"/>
      <protection locked="0"/>
    </xf>
    <xf numFmtId="0" fontId="34" fillId="0" borderId="247" xfId="39" applyFont="1" applyBorder="1" applyAlignment="1" applyProtection="1">
      <alignment horizontal="center"/>
      <protection locked="0"/>
    </xf>
    <xf numFmtId="0" fontId="34" fillId="0" borderId="248" xfId="39" applyFont="1" applyBorder="1" applyAlignment="1" applyProtection="1">
      <alignment horizontal="center"/>
      <protection locked="0"/>
    </xf>
    <xf numFmtId="0" fontId="34" fillId="0" borderId="245" xfId="39" applyFont="1" applyBorder="1" applyAlignment="1" applyProtection="1">
      <alignment horizontal="center"/>
      <protection locked="0"/>
    </xf>
    <xf numFmtId="0" fontId="34" fillId="0" borderId="0" xfId="39" applyFont="1" applyAlignment="1" applyProtection="1">
      <alignment horizontal="center"/>
      <protection locked="0"/>
    </xf>
    <xf numFmtId="1" fontId="34" fillId="0" borderId="0" xfId="40" applyNumberFormat="1" applyFont="1" applyAlignment="1">
      <alignment horizontal="center"/>
    </xf>
    <xf numFmtId="0" fontId="34" fillId="0" borderId="0" xfId="40" applyFont="1" applyAlignment="1">
      <alignment horizontal="center"/>
    </xf>
    <xf numFmtId="1" fontId="34" fillId="0" borderId="0" xfId="40" applyNumberFormat="1" applyFont="1" applyAlignment="1">
      <alignment horizontal="center" vertical="center" shrinkToFit="1"/>
    </xf>
    <xf numFmtId="0" fontId="25" fillId="0" borderId="0" xfId="0" applyFont="1"/>
    <xf numFmtId="0" fontId="34" fillId="0" borderId="239" xfId="39" applyFont="1" applyBorder="1" applyAlignment="1" applyProtection="1">
      <alignment horizontal="center"/>
      <protection locked="0"/>
    </xf>
    <xf numFmtId="0" fontId="34" fillId="0" borderId="240" xfId="39" applyFont="1" applyBorder="1" applyAlignment="1" applyProtection="1">
      <alignment horizontal="center"/>
      <protection locked="0"/>
    </xf>
    <xf numFmtId="0" fontId="34" fillId="0" borderId="241" xfId="39" applyFont="1" applyBorder="1" applyAlignment="1" applyProtection="1">
      <alignment horizontal="center"/>
      <protection locked="0"/>
    </xf>
    <xf numFmtId="0" fontId="34" fillId="0" borderId="242" xfId="39" applyFont="1" applyBorder="1" applyAlignment="1" applyProtection="1">
      <alignment horizontal="center"/>
      <protection locked="0"/>
    </xf>
    <xf numFmtId="1" fontId="34" fillId="39" borderId="239" xfId="40" applyNumberFormat="1" applyFont="1" applyFill="1" applyBorder="1" applyAlignment="1">
      <alignment horizontal="center"/>
    </xf>
    <xf numFmtId="0" fontId="34" fillId="0" borderId="0" xfId="40" applyFont="1" applyAlignment="1">
      <alignment horizontal="left"/>
    </xf>
    <xf numFmtId="0" fontId="25" fillId="0" borderId="0" xfId="46" applyFont="1" applyProtection="1">
      <protection locked="0"/>
    </xf>
    <xf numFmtId="0" fontId="30" fillId="25" borderId="109" xfId="46" applyFont="1" applyFill="1" applyBorder="1" applyAlignment="1">
      <alignment horizontal="center" textRotation="90" wrapText="1"/>
    </xf>
    <xf numFmtId="0" fontId="30" fillId="25" borderId="110" xfId="46" applyFont="1" applyFill="1" applyBorder="1" applyAlignment="1">
      <alignment horizontal="center" textRotation="90"/>
    </xf>
    <xf numFmtId="0" fontId="30" fillId="25" borderId="110" xfId="46" applyFont="1" applyFill="1" applyBorder="1" applyAlignment="1">
      <alignment horizontal="center" textRotation="90" wrapText="1"/>
    </xf>
    <xf numFmtId="0" fontId="30" fillId="25" borderId="112" xfId="46" applyFont="1" applyFill="1" applyBorder="1" applyAlignment="1">
      <alignment horizontal="center" textRotation="90" wrapText="1"/>
    </xf>
    <xf numFmtId="0" fontId="33" fillId="26" borderId="115" xfId="46" applyFont="1" applyFill="1" applyBorder="1" applyAlignment="1">
      <alignment horizontal="left"/>
    </xf>
    <xf numFmtId="0" fontId="33" fillId="26" borderId="116" xfId="46" applyFont="1" applyFill="1" applyBorder="1"/>
    <xf numFmtId="0" fontId="32" fillId="26" borderId="81" xfId="46" applyFont="1" applyFill="1" applyBorder="1" applyAlignment="1">
      <alignment horizontal="center"/>
    </xf>
    <xf numFmtId="1" fontId="32" fillId="26" borderId="117" xfId="46" applyNumberFormat="1" applyFont="1" applyFill="1" applyBorder="1" applyAlignment="1">
      <alignment horizontal="center"/>
    </xf>
    <xf numFmtId="0" fontId="35" fillId="0" borderId="73" xfId="40" applyFont="1" applyBorder="1"/>
    <xf numFmtId="0" fontId="40" fillId="0" borderId="0" xfId="46" applyFont="1"/>
    <xf numFmtId="0" fontId="25" fillId="28" borderId="73" xfId="46" applyFont="1" applyFill="1" applyBorder="1"/>
    <xf numFmtId="0" fontId="25" fillId="0" borderId="190" xfId="46" applyFont="1" applyBorder="1"/>
    <xf numFmtId="0" fontId="25" fillId="25" borderId="101" xfId="46" applyFont="1" applyFill="1" applyBorder="1"/>
    <xf numFmtId="0" fontId="25" fillId="25" borderId="102" xfId="46" applyFont="1" applyFill="1" applyBorder="1"/>
    <xf numFmtId="0" fontId="25" fillId="25" borderId="103" xfId="46" applyFont="1" applyFill="1" applyBorder="1"/>
    <xf numFmtId="0" fontId="25" fillId="25" borderId="72" xfId="49" applyFont="1" applyFill="1" applyBorder="1" applyAlignment="1">
      <alignment horizontal="left" vertical="center" wrapText="1"/>
    </xf>
    <xf numFmtId="0" fontId="25" fillId="25" borderId="102" xfId="49" applyFont="1" applyFill="1" applyBorder="1" applyAlignment="1">
      <alignment horizontal="left" vertical="center" wrapText="1"/>
    </xf>
    <xf numFmtId="0" fontId="25" fillId="25" borderId="75" xfId="46" applyFont="1" applyFill="1" applyBorder="1"/>
    <xf numFmtId="0" fontId="25" fillId="25" borderId="72" xfId="46" applyFont="1" applyFill="1" applyBorder="1"/>
    <xf numFmtId="0" fontId="25" fillId="25" borderId="127" xfId="46" applyFont="1" applyFill="1" applyBorder="1"/>
    <xf numFmtId="0" fontId="34" fillId="0" borderId="0" xfId="46" applyFont="1" applyAlignment="1">
      <alignment horizontal="left"/>
    </xf>
    <xf numFmtId="0" fontId="36" fillId="0" borderId="0" xfId="46" applyFont="1"/>
    <xf numFmtId="0" fontId="25" fillId="0" borderId="0" xfId="65" applyFont="1"/>
    <xf numFmtId="0" fontId="30" fillId="0" borderId="73" xfId="65" applyFont="1" applyBorder="1" applyAlignment="1">
      <alignment horizontal="center"/>
    </xf>
    <xf numFmtId="0" fontId="25" fillId="37" borderId="73" xfId="0" applyFont="1" applyFill="1" applyBorder="1" applyAlignment="1">
      <alignment vertical="center" wrapText="1"/>
    </xf>
    <xf numFmtId="0" fontId="25" fillId="40" borderId="77" xfId="40" applyFont="1" applyFill="1" applyBorder="1" applyAlignment="1">
      <alignment horizontal="center"/>
    </xf>
    <xf numFmtId="0" fontId="25" fillId="40" borderId="77" xfId="40" applyFont="1" applyFill="1" applyBorder="1" applyAlignment="1">
      <alignment horizontal="center" vertical="center"/>
    </xf>
    <xf numFmtId="0" fontId="30" fillId="0" borderId="0" xfId="46" applyFont="1"/>
    <xf numFmtId="0" fontId="34" fillId="0" borderId="73" xfId="39" applyFont="1" applyBorder="1" applyAlignment="1" applyProtection="1">
      <alignment horizontal="center"/>
      <protection locked="0"/>
    </xf>
    <xf numFmtId="0" fontId="30" fillId="35" borderId="73" xfId="40" applyFont="1" applyFill="1" applyBorder="1"/>
    <xf numFmtId="0" fontId="25" fillId="40" borderId="249" xfId="46" applyFont="1" applyFill="1" applyBorder="1" applyAlignment="1">
      <alignment horizontal="center"/>
    </xf>
    <xf numFmtId="0" fontId="34" fillId="0" borderId="251" xfId="39" applyFont="1" applyBorder="1" applyAlignment="1" applyProtection="1">
      <alignment horizontal="center"/>
      <protection locked="0"/>
    </xf>
    <xf numFmtId="1" fontId="34" fillId="39" borderId="251" xfId="40" applyNumberFormat="1" applyFont="1" applyFill="1" applyBorder="1" applyAlignment="1">
      <alignment horizontal="center"/>
    </xf>
    <xf numFmtId="0" fontId="25" fillId="0" borderId="259" xfId="40" applyFont="1" applyBorder="1"/>
    <xf numFmtId="0" fontId="41" fillId="0" borderId="73" xfId="40" applyFont="1" applyBorder="1"/>
    <xf numFmtId="0" fontId="25" fillId="0" borderId="0" xfId="46" applyFont="1" applyFill="1" applyProtection="1">
      <protection locked="0"/>
    </xf>
    <xf numFmtId="0" fontId="30" fillId="25" borderId="109" xfId="46" applyFont="1" applyFill="1" applyBorder="1" applyAlignment="1" applyProtection="1">
      <alignment horizontal="center" textRotation="90" wrapText="1"/>
    </xf>
    <xf numFmtId="0" fontId="30" fillId="25" borderId="110" xfId="46" applyFont="1" applyFill="1" applyBorder="1" applyAlignment="1" applyProtection="1">
      <alignment horizontal="center" textRotation="90"/>
    </xf>
    <xf numFmtId="0" fontId="30" fillId="25" borderId="110" xfId="46" applyFont="1" applyFill="1" applyBorder="1" applyAlignment="1" applyProtection="1">
      <alignment horizontal="center" textRotation="90" wrapText="1"/>
    </xf>
    <xf numFmtId="0" fontId="30" fillId="25" borderId="112" xfId="46" applyFont="1" applyFill="1" applyBorder="1" applyAlignment="1" applyProtection="1">
      <alignment horizontal="center" textRotation="90" wrapText="1"/>
    </xf>
    <xf numFmtId="0" fontId="33" fillId="26" borderId="115" xfId="46" applyFont="1" applyFill="1" applyBorder="1" applyAlignment="1" applyProtection="1">
      <alignment horizontal="left"/>
    </xf>
    <xf numFmtId="0" fontId="33" fillId="26" borderId="116" xfId="46" applyFont="1" applyFill="1" applyBorder="1" applyProtection="1"/>
    <xf numFmtId="0" fontId="32" fillId="26" borderId="81" xfId="46" applyFont="1" applyFill="1" applyBorder="1" applyAlignment="1" applyProtection="1">
      <alignment horizontal="center"/>
    </xf>
    <xf numFmtId="1" fontId="32" fillId="26" borderId="117" xfId="46" applyNumberFormat="1" applyFont="1" applyFill="1" applyBorder="1" applyAlignment="1" applyProtection="1">
      <alignment horizontal="center"/>
    </xf>
    <xf numFmtId="0" fontId="33" fillId="0" borderId="259" xfId="40" applyFont="1" applyBorder="1"/>
    <xf numFmtId="0" fontId="35" fillId="0" borderId="259" xfId="40" applyFont="1" applyBorder="1"/>
    <xf numFmtId="0" fontId="25" fillId="0" borderId="304" xfId="40" applyFont="1" applyBorder="1"/>
    <xf numFmtId="0" fontId="25" fillId="28" borderId="294" xfId="46" applyFont="1" applyFill="1" applyBorder="1"/>
    <xf numFmtId="0" fontId="25" fillId="0" borderId="0" xfId="46" applyFont="1" applyFill="1" applyBorder="1"/>
    <xf numFmtId="0" fontId="25" fillId="0" borderId="0" xfId="46" applyFont="1" applyBorder="1"/>
    <xf numFmtId="0" fontId="25" fillId="25" borderId="72" xfId="50" applyFont="1" applyFill="1" applyBorder="1" applyAlignment="1" applyProtection="1">
      <alignment horizontal="left" vertical="center" wrapText="1"/>
    </xf>
    <xf numFmtId="0" fontId="25" fillId="25" borderId="75" xfId="46" applyFont="1" applyFill="1" applyBorder="1" applyProtection="1"/>
    <xf numFmtId="0" fontId="25" fillId="25" borderId="72" xfId="46" applyFont="1" applyFill="1" applyBorder="1" applyProtection="1"/>
    <xf numFmtId="0" fontId="25" fillId="25" borderId="127" xfId="46" applyFont="1" applyFill="1" applyBorder="1" applyProtection="1"/>
    <xf numFmtId="0" fontId="34" fillId="0" borderId="0" xfId="46" applyFont="1" applyFill="1" applyBorder="1" applyAlignment="1">
      <alignment horizontal="left"/>
    </xf>
    <xf numFmtId="0" fontId="36" fillId="0" borderId="0" xfId="46" applyFont="1" applyFill="1" applyBorder="1"/>
    <xf numFmtId="0" fontId="34" fillId="0" borderId="0" xfId="46" applyFont="1" applyFill="1" applyAlignment="1">
      <alignment horizontal="left"/>
    </xf>
    <xf numFmtId="0" fontId="25" fillId="0" borderId="0" xfId="46" applyFont="1" applyFill="1"/>
    <xf numFmtId="0" fontId="25" fillId="35" borderId="74" xfId="40" applyFont="1" applyFill="1" applyBorder="1" applyProtection="1">
      <protection locked="0"/>
    </xf>
    <xf numFmtId="0" fontId="25" fillId="0" borderId="74" xfId="40" applyFont="1" applyBorder="1" applyProtection="1">
      <protection locked="0"/>
    </xf>
    <xf numFmtId="0" fontId="25" fillId="0" borderId="74" xfId="40" applyFont="1" applyBorder="1" applyAlignment="1" applyProtection="1">
      <alignment horizontal="left"/>
      <protection locked="0"/>
    </xf>
    <xf numFmtId="0" fontId="25" fillId="0" borderId="74" xfId="46" applyFont="1" applyBorder="1" applyProtection="1">
      <protection locked="0"/>
    </xf>
    <xf numFmtId="0" fontId="25" fillId="0" borderId="74" xfId="46" applyFont="1" applyBorder="1" applyAlignment="1" applyProtection="1">
      <alignment horizontal="left"/>
      <protection locked="0"/>
    </xf>
    <xf numFmtId="0" fontId="41" fillId="0" borderId="74" xfId="46" applyFont="1" applyBorder="1" applyAlignment="1" applyProtection="1">
      <alignment horizontal="left"/>
      <protection locked="0"/>
    </xf>
    <xf numFmtId="0" fontId="25" fillId="35" borderId="74" xfId="0" applyFont="1" applyFill="1" applyBorder="1" applyAlignment="1" applyProtection="1">
      <alignment vertical="center" shrinkToFit="1"/>
      <protection locked="0"/>
    </xf>
    <xf numFmtId="0" fontId="41" fillId="35" borderId="74" xfId="0" applyFont="1" applyFill="1" applyBorder="1" applyAlignment="1" applyProtection="1">
      <alignment vertical="center" shrinkToFit="1"/>
      <protection locked="0"/>
    </xf>
    <xf numFmtId="0" fontId="25" fillId="35" borderId="76" xfId="40" applyFont="1" applyFill="1" applyBorder="1" applyProtection="1">
      <protection locked="0"/>
    </xf>
    <xf numFmtId="0" fontId="25" fillId="0" borderId="70" xfId="40" applyFont="1" applyBorder="1" applyAlignment="1" applyProtection="1">
      <alignment horizontal="left" vertical="center"/>
      <protection locked="0"/>
    </xf>
    <xf numFmtId="0" fontId="25" fillId="0" borderId="75" xfId="40" applyFont="1" applyBorder="1" applyAlignment="1" applyProtection="1">
      <alignment horizontal="left" vertical="center"/>
      <protection locked="0"/>
    </xf>
    <xf numFmtId="0" fontId="25" fillId="0" borderId="218" xfId="0" applyFont="1" applyBorder="1" applyAlignment="1">
      <alignment horizontal="left"/>
    </xf>
    <xf numFmtId="0" fontId="25" fillId="0" borderId="75" xfId="46" applyFont="1" applyBorder="1" applyAlignment="1" applyProtection="1">
      <alignment horizontal="left" vertical="center"/>
      <protection locked="0"/>
    </xf>
    <xf numFmtId="0" fontId="25" fillId="0" borderId="190" xfId="0" applyFont="1" applyBorder="1" applyAlignment="1">
      <alignment horizontal="left"/>
    </xf>
    <xf numFmtId="0" fontId="41" fillId="0" borderId="75" xfId="46" applyFont="1" applyBorder="1" applyAlignment="1" applyProtection="1">
      <alignment horizontal="left" vertical="center"/>
      <protection locked="0"/>
    </xf>
    <xf numFmtId="0" fontId="41" fillId="0" borderId="218" xfId="0" applyFont="1" applyBorder="1" applyAlignment="1">
      <alignment horizontal="left"/>
    </xf>
    <xf numFmtId="0" fontId="25" fillId="25" borderId="71" xfId="40" applyFont="1" applyFill="1" applyBorder="1" applyAlignment="1">
      <alignment horizontal="center"/>
    </xf>
    <xf numFmtId="0" fontId="25" fillId="0" borderId="17" xfId="39" applyFont="1" applyBorder="1" applyAlignment="1" applyProtection="1">
      <alignment horizontal="center"/>
      <protection locked="0"/>
    </xf>
    <xf numFmtId="1" fontId="25" fillId="4" borderId="19" xfId="40" applyNumberFormat="1" applyFont="1" applyFill="1" applyBorder="1" applyAlignment="1">
      <alignment horizontal="center"/>
    </xf>
    <xf numFmtId="0" fontId="25" fillId="0" borderId="47" xfId="39" applyFont="1" applyBorder="1" applyAlignment="1" applyProtection="1">
      <alignment horizontal="center"/>
      <protection locked="0"/>
    </xf>
    <xf numFmtId="0" fontId="25" fillId="0" borderId="20" xfId="39" applyFont="1" applyBorder="1" applyAlignment="1" applyProtection="1">
      <alignment horizontal="center"/>
      <protection locked="0"/>
    </xf>
    <xf numFmtId="0" fontId="25" fillId="0" borderId="57" xfId="39" applyFont="1" applyBorder="1" applyAlignment="1" applyProtection="1">
      <alignment horizontal="center"/>
      <protection locked="0"/>
    </xf>
    <xf numFmtId="1" fontId="25" fillId="4" borderId="16" xfId="40" applyNumberFormat="1" applyFont="1" applyFill="1" applyBorder="1" applyAlignment="1">
      <alignment horizontal="center"/>
    </xf>
    <xf numFmtId="1" fontId="25" fillId="4" borderId="17" xfId="40" applyNumberFormat="1" applyFont="1" applyFill="1" applyBorder="1" applyAlignment="1">
      <alignment horizontal="center"/>
    </xf>
    <xf numFmtId="1" fontId="25" fillId="4" borderId="21" xfId="40" applyNumberFormat="1" applyFont="1" applyFill="1" applyBorder="1" applyAlignment="1">
      <alignment horizontal="center" vertical="center" shrinkToFit="1"/>
    </xf>
    <xf numFmtId="0" fontId="25" fillId="25" borderId="191" xfId="40" applyFont="1" applyFill="1" applyBorder="1" applyAlignment="1">
      <alignment horizontal="center"/>
    </xf>
    <xf numFmtId="0" fontId="25" fillId="0" borderId="197" xfId="39" applyFont="1" applyBorder="1" applyAlignment="1" applyProtection="1">
      <alignment horizontal="center"/>
      <protection locked="0"/>
    </xf>
    <xf numFmtId="1" fontId="25" fillId="4" borderId="198" xfId="40" applyNumberFormat="1" applyFont="1" applyFill="1" applyBorder="1" applyAlignment="1">
      <alignment horizontal="center"/>
    </xf>
    <xf numFmtId="0" fontId="25" fillId="0" borderId="199" xfId="39" applyFont="1" applyBorder="1" applyAlignment="1" applyProtection="1">
      <alignment horizontal="center"/>
      <protection locked="0"/>
    </xf>
    <xf numFmtId="0" fontId="25" fillId="0" borderId="200" xfId="39" applyFont="1" applyBorder="1" applyAlignment="1" applyProtection="1">
      <alignment horizontal="center"/>
      <protection locked="0"/>
    </xf>
    <xf numFmtId="0" fontId="25" fillId="0" borderId="201" xfId="39" applyFont="1" applyBorder="1" applyAlignment="1" applyProtection="1">
      <alignment horizontal="center"/>
      <protection locked="0"/>
    </xf>
    <xf numFmtId="1" fontId="25" fillId="4" borderId="202" xfId="40" applyNumberFormat="1" applyFont="1" applyFill="1" applyBorder="1" applyAlignment="1">
      <alignment horizontal="center"/>
    </xf>
    <xf numFmtId="1" fontId="25" fillId="4" borderId="197" xfId="40" applyNumberFormat="1" applyFont="1" applyFill="1" applyBorder="1" applyAlignment="1">
      <alignment horizontal="center"/>
    </xf>
    <xf numFmtId="1" fontId="25" fillId="4" borderId="203" xfId="40" applyNumberFormat="1" applyFont="1" applyFill="1" applyBorder="1" applyAlignment="1">
      <alignment horizontal="center" vertical="center" shrinkToFit="1"/>
    </xf>
    <xf numFmtId="0" fontId="25" fillId="25" borderId="73" xfId="40" applyFont="1" applyFill="1" applyBorder="1" applyAlignment="1">
      <alignment horizontal="center"/>
    </xf>
    <xf numFmtId="0" fontId="25" fillId="0" borderId="156" xfId="40" applyFont="1" applyBorder="1" applyProtection="1">
      <protection locked="0"/>
    </xf>
    <xf numFmtId="0" fontId="25" fillId="0" borderId="17" xfId="40" applyFont="1" applyBorder="1" applyAlignment="1" applyProtection="1">
      <alignment horizontal="center"/>
      <protection locked="0"/>
    </xf>
    <xf numFmtId="0" fontId="25" fillId="0" borderId="19" xfId="40" applyFont="1" applyBorder="1" applyAlignment="1" applyProtection="1">
      <alignment horizontal="center"/>
      <protection locked="0"/>
    </xf>
    <xf numFmtId="0" fontId="25" fillId="0" borderId="22" xfId="40" applyFont="1" applyBorder="1" applyAlignment="1" applyProtection="1">
      <alignment horizontal="center"/>
      <protection locked="0"/>
    </xf>
    <xf numFmtId="0" fontId="25" fillId="31" borderId="17" xfId="40" applyFont="1" applyFill="1" applyBorder="1" applyAlignment="1" applyProtection="1">
      <alignment horizontal="center"/>
      <protection locked="0"/>
    </xf>
    <xf numFmtId="1" fontId="25" fillId="32" borderId="19" xfId="40" applyNumberFormat="1" applyFont="1" applyFill="1" applyBorder="1" applyAlignment="1">
      <alignment horizontal="center"/>
    </xf>
    <xf numFmtId="0" fontId="25" fillId="31" borderId="19" xfId="40" applyFont="1" applyFill="1" applyBorder="1" applyAlignment="1" applyProtection="1">
      <alignment horizontal="center"/>
      <protection locked="0"/>
    </xf>
    <xf numFmtId="0" fontId="25" fillId="31" borderId="22" xfId="40" applyFont="1" applyFill="1" applyBorder="1" applyAlignment="1" applyProtection="1">
      <alignment horizontal="center"/>
      <protection locked="0"/>
    </xf>
    <xf numFmtId="0" fontId="25" fillId="31" borderId="20" xfId="40" applyFont="1" applyFill="1" applyBorder="1" applyAlignment="1" applyProtection="1">
      <alignment horizontal="center"/>
      <protection locked="0"/>
    </xf>
    <xf numFmtId="0" fontId="25" fillId="31" borderId="18" xfId="40" applyFont="1" applyFill="1" applyBorder="1" applyAlignment="1" applyProtection="1">
      <alignment horizontal="center"/>
      <protection locked="0"/>
    </xf>
    <xf numFmtId="0" fontId="25" fillId="31" borderId="17" xfId="39" applyFont="1" applyFill="1" applyBorder="1" applyAlignment="1" applyProtection="1">
      <alignment horizontal="center"/>
      <protection locked="0"/>
    </xf>
    <xf numFmtId="0" fontId="25" fillId="31" borderId="19" xfId="39" applyFont="1" applyFill="1" applyBorder="1" applyAlignment="1" applyProtection="1">
      <alignment horizontal="center"/>
      <protection locked="0"/>
    </xf>
    <xf numFmtId="0" fontId="25" fillId="31" borderId="20" xfId="39" applyFont="1" applyFill="1" applyBorder="1" applyAlignment="1" applyProtection="1">
      <alignment horizontal="center"/>
      <protection locked="0"/>
    </xf>
    <xf numFmtId="0" fontId="35" fillId="0" borderId="20" xfId="39" applyFont="1" applyBorder="1" applyAlignment="1" applyProtection="1">
      <alignment horizontal="center"/>
      <protection locked="0"/>
    </xf>
    <xf numFmtId="1" fontId="35" fillId="4" borderId="19" xfId="40" applyNumberFormat="1" applyFont="1" applyFill="1" applyBorder="1" applyAlignment="1">
      <alignment horizontal="center"/>
    </xf>
    <xf numFmtId="0" fontId="35" fillId="0" borderId="17" xfId="39" applyFont="1" applyBorder="1" applyAlignment="1" applyProtection="1">
      <alignment horizontal="center"/>
      <protection locked="0"/>
    </xf>
    <xf numFmtId="0" fontId="35" fillId="0" borderId="57" xfId="39" applyFont="1" applyBorder="1" applyAlignment="1" applyProtection="1">
      <alignment horizontal="center"/>
      <protection locked="0"/>
    </xf>
    <xf numFmtId="0" fontId="41" fillId="31" borderId="74" xfId="0" applyFont="1" applyFill="1" applyBorder="1"/>
    <xf numFmtId="0" fontId="41" fillId="31" borderId="20" xfId="39" applyFont="1" applyFill="1" applyBorder="1" applyAlignment="1" applyProtection="1">
      <alignment horizontal="center"/>
      <protection locked="0"/>
    </xf>
    <xf numFmtId="1" fontId="41" fillId="32" borderId="19" xfId="40" applyNumberFormat="1" applyFont="1" applyFill="1" applyBorder="1" applyAlignment="1">
      <alignment horizontal="center"/>
    </xf>
    <xf numFmtId="0" fontId="41" fillId="31" borderId="19" xfId="39" applyFont="1" applyFill="1" applyBorder="1" applyAlignment="1" applyProtection="1">
      <alignment horizontal="center"/>
      <protection locked="0"/>
    </xf>
    <xf numFmtId="0" fontId="41" fillId="31" borderId="18" xfId="40" applyFont="1" applyFill="1" applyBorder="1" applyAlignment="1" applyProtection="1">
      <alignment horizontal="center"/>
      <protection locked="0"/>
    </xf>
    <xf numFmtId="0" fontId="41" fillId="0" borderId="17" xfId="39" applyFont="1" applyBorder="1" applyAlignment="1" applyProtection="1">
      <alignment horizontal="center"/>
      <protection locked="0"/>
    </xf>
    <xf numFmtId="1" fontId="41" fillId="4" borderId="19" xfId="40" applyNumberFormat="1" applyFont="1" applyFill="1" applyBorder="1" applyAlignment="1">
      <alignment horizontal="center"/>
    </xf>
    <xf numFmtId="0" fontId="41" fillId="0" borderId="47" xfId="39" applyFont="1" applyBorder="1" applyAlignment="1" applyProtection="1">
      <alignment horizontal="center"/>
      <protection locked="0"/>
    </xf>
    <xf numFmtId="0" fontId="25" fillId="33" borderId="74" xfId="40" applyFont="1" applyFill="1" applyBorder="1" applyProtection="1">
      <protection locked="0"/>
    </xf>
    <xf numFmtId="0" fontId="25" fillId="33" borderId="17" xfId="39" applyFont="1" applyFill="1" applyBorder="1" applyAlignment="1" applyProtection="1">
      <alignment horizontal="center"/>
      <protection locked="0"/>
    </xf>
    <xf numFmtId="1" fontId="25" fillId="34" borderId="19" xfId="40" applyNumberFormat="1" applyFont="1" applyFill="1" applyBorder="1" applyAlignment="1">
      <alignment horizontal="center"/>
    </xf>
    <xf numFmtId="0" fontId="25" fillId="33" borderId="18" xfId="39" applyFont="1" applyFill="1" applyBorder="1" applyAlignment="1" applyProtection="1">
      <alignment horizontal="center"/>
      <protection locked="0"/>
    </xf>
    <xf numFmtId="0" fontId="25" fillId="33" borderId="47" xfId="39" applyFont="1" applyFill="1" applyBorder="1" applyAlignment="1" applyProtection="1">
      <alignment horizontal="center"/>
      <protection locked="0"/>
    </xf>
    <xf numFmtId="0" fontId="35" fillId="33" borderId="150" xfId="39" applyFont="1" applyFill="1" applyBorder="1" applyAlignment="1" applyProtection="1">
      <alignment horizontal="center"/>
      <protection locked="0"/>
    </xf>
    <xf numFmtId="1" fontId="35" fillId="34" borderId="19" xfId="40" applyNumberFormat="1" applyFont="1" applyFill="1" applyBorder="1" applyAlignment="1">
      <alignment horizontal="center"/>
    </xf>
    <xf numFmtId="0" fontId="35" fillId="33" borderId="17" xfId="39" applyFont="1" applyFill="1" applyBorder="1" applyAlignment="1" applyProtection="1">
      <alignment horizontal="center"/>
      <protection locked="0"/>
    </xf>
    <xf numFmtId="0" fontId="35" fillId="33" borderId="18" xfId="39" applyFont="1" applyFill="1" applyBorder="1" applyAlignment="1" applyProtection="1">
      <alignment horizontal="center"/>
      <protection locked="0"/>
    </xf>
    <xf numFmtId="0" fontId="25" fillId="33" borderId="150" xfId="39" applyFont="1" applyFill="1" applyBorder="1" applyAlignment="1" applyProtection="1">
      <alignment horizontal="center"/>
      <protection locked="0"/>
    </xf>
    <xf numFmtId="0" fontId="25" fillId="41" borderId="71" xfId="40" applyFont="1" applyFill="1" applyBorder="1" applyAlignment="1">
      <alignment horizontal="center"/>
    </xf>
    <xf numFmtId="0" fontId="42" fillId="33" borderId="17" xfId="39" applyFont="1" applyFill="1" applyBorder="1" applyAlignment="1" applyProtection="1">
      <alignment horizontal="center"/>
      <protection locked="0"/>
    </xf>
    <xf numFmtId="1" fontId="42" fillId="34" borderId="19" xfId="40" applyNumberFormat="1" applyFont="1" applyFill="1" applyBorder="1" applyAlignment="1">
      <alignment horizontal="center"/>
    </xf>
    <xf numFmtId="0" fontId="25" fillId="0" borderId="19" xfId="39" applyFont="1" applyBorder="1" applyAlignment="1" applyProtection="1">
      <alignment horizontal="center"/>
      <protection locked="0"/>
    </xf>
    <xf numFmtId="0" fontId="25" fillId="0" borderId="18" xfId="39" applyFont="1" applyBorder="1" applyAlignment="1" applyProtection="1">
      <alignment horizontal="center"/>
      <protection locked="0"/>
    </xf>
    <xf numFmtId="1" fontId="25" fillId="0" borderId="19" xfId="40" applyNumberFormat="1" applyFont="1" applyBorder="1" applyAlignment="1">
      <alignment horizontal="center"/>
    </xf>
    <xf numFmtId="0" fontId="41" fillId="0" borderId="20" xfId="39" applyFont="1" applyBorder="1" applyAlignment="1" applyProtection="1">
      <alignment horizontal="center"/>
      <protection locked="0"/>
    </xf>
    <xf numFmtId="0" fontId="25" fillId="0" borderId="74" xfId="0" applyFont="1" applyBorder="1" applyAlignment="1" applyProtection="1">
      <alignment vertical="center" shrinkToFit="1"/>
      <protection locked="0"/>
    </xf>
    <xf numFmtId="0" fontId="25" fillId="0" borderId="221" xfId="39" applyFont="1" applyBorder="1" applyAlignment="1" applyProtection="1">
      <alignment horizontal="center"/>
      <protection locked="0"/>
    </xf>
    <xf numFmtId="0" fontId="25" fillId="41" borderId="73" xfId="40" applyFont="1" applyFill="1" applyBorder="1" applyAlignment="1">
      <alignment horizontal="center"/>
    </xf>
    <xf numFmtId="0" fontId="25" fillId="0" borderId="157" xfId="40" applyFont="1" applyBorder="1" applyProtection="1">
      <protection locked="0"/>
    </xf>
    <xf numFmtId="0" fontId="25" fillId="0" borderId="76" xfId="40" applyFont="1" applyBorder="1" applyProtection="1">
      <protection locked="0"/>
    </xf>
    <xf numFmtId="0" fontId="25" fillId="0" borderId="158" xfId="40" applyFont="1" applyBorder="1" applyProtection="1">
      <protection locked="0"/>
    </xf>
    <xf numFmtId="0" fontId="25" fillId="25" borderId="190" xfId="40" applyFont="1" applyFill="1" applyBorder="1" applyAlignment="1">
      <alignment horizontal="center"/>
    </xf>
    <xf numFmtId="0" fontId="41" fillId="0" borderId="57" xfId="39" applyFont="1" applyBorder="1" applyAlignment="1" applyProtection="1">
      <alignment horizontal="center"/>
      <protection locked="0"/>
    </xf>
    <xf numFmtId="0" fontId="25" fillId="0" borderId="204" xfId="39" applyFont="1" applyBorder="1" applyAlignment="1" applyProtection="1">
      <alignment horizontal="center"/>
      <protection locked="0"/>
    </xf>
    <xf numFmtId="1" fontId="25" fillId="4" borderId="205" xfId="40" applyNumberFormat="1" applyFont="1" applyFill="1" applyBorder="1" applyAlignment="1">
      <alignment horizontal="center"/>
    </xf>
    <xf numFmtId="0" fontId="25" fillId="0" borderId="15" xfId="39" applyFont="1" applyBorder="1" applyAlignment="1" applyProtection="1">
      <alignment horizontal="center"/>
      <protection locked="0"/>
    </xf>
    <xf numFmtId="0" fontId="25" fillId="4" borderId="23" xfId="40" applyFont="1" applyFill="1" applyBorder="1" applyAlignment="1">
      <alignment horizontal="left"/>
    </xf>
    <xf numFmtId="0" fontId="25" fillId="4" borderId="10" xfId="40" applyFont="1" applyFill="1" applyBorder="1"/>
    <xf numFmtId="0" fontId="30" fillId="4" borderId="142" xfId="40" applyFont="1" applyFill="1" applyBorder="1" applyAlignment="1">
      <alignment horizontal="center"/>
    </xf>
    <xf numFmtId="1" fontId="30" fillId="4" borderId="11" xfId="40" applyNumberFormat="1" applyFont="1" applyFill="1" applyBorder="1" applyAlignment="1">
      <alignment horizontal="center"/>
    </xf>
    <xf numFmtId="0" fontId="30" fillId="4" borderId="30" xfId="40" applyFont="1" applyFill="1" applyBorder="1" applyAlignment="1">
      <alignment horizontal="center"/>
    </xf>
    <xf numFmtId="1" fontId="30" fillId="4" borderId="146" xfId="40" applyNumberFormat="1" applyFont="1" applyFill="1" applyBorder="1" applyAlignment="1">
      <alignment horizontal="center"/>
    </xf>
    <xf numFmtId="0" fontId="25" fillId="4" borderId="26" xfId="40" applyFont="1" applyFill="1" applyBorder="1"/>
    <xf numFmtId="0" fontId="30" fillId="4" borderId="0" xfId="40" applyFont="1" applyFill="1" applyAlignment="1">
      <alignment horizontal="center"/>
    </xf>
    <xf numFmtId="0" fontId="25" fillId="4" borderId="31" xfId="0" applyFont="1" applyFill="1" applyBorder="1" applyAlignment="1">
      <alignment horizontal="center" vertical="center" wrapText="1"/>
    </xf>
    <xf numFmtId="0" fontId="25" fillId="4" borderId="14" xfId="0" applyFont="1" applyFill="1" applyBorder="1" applyAlignment="1">
      <alignment horizontal="center" vertical="center" wrapText="1"/>
    </xf>
    <xf numFmtId="0" fontId="25" fillId="4" borderId="32" xfId="0" applyFont="1" applyFill="1" applyBorder="1" applyAlignment="1">
      <alignment horizontal="center" vertical="center" wrapText="1"/>
    </xf>
    <xf numFmtId="1" fontId="25" fillId="0" borderId="20" xfId="40" applyNumberFormat="1" applyFont="1" applyBorder="1" applyAlignment="1" applyProtection="1">
      <alignment horizontal="center"/>
      <protection locked="0"/>
    </xf>
    <xf numFmtId="1" fontId="25" fillId="0" borderId="19" xfId="40" applyNumberFormat="1" applyFont="1" applyBorder="1" applyAlignment="1" applyProtection="1">
      <alignment horizontal="center"/>
      <protection locked="0"/>
    </xf>
    <xf numFmtId="0" fontId="25" fillId="4" borderId="19" xfId="40" applyFont="1" applyFill="1" applyBorder="1" applyAlignment="1">
      <alignment horizontal="center"/>
    </xf>
    <xf numFmtId="1" fontId="25" fillId="0" borderId="18" xfId="40" applyNumberFormat="1" applyFont="1" applyBorder="1" applyAlignment="1" applyProtection="1">
      <alignment horizontal="center"/>
      <protection locked="0"/>
    </xf>
    <xf numFmtId="1" fontId="25" fillId="4" borderId="211" xfId="40" applyNumberFormat="1" applyFont="1" applyFill="1" applyBorder="1" applyAlignment="1">
      <alignment horizontal="center" vertical="center" shrinkToFit="1"/>
    </xf>
    <xf numFmtId="1" fontId="25" fillId="0" borderId="21" xfId="40" applyNumberFormat="1" applyFont="1" applyBorder="1" applyAlignment="1" applyProtection="1">
      <alignment horizontal="center"/>
      <protection locked="0"/>
    </xf>
    <xf numFmtId="1" fontId="25" fillId="4" borderId="33" xfId="40" applyNumberFormat="1" applyFont="1" applyFill="1" applyBorder="1" applyAlignment="1">
      <alignment horizontal="center"/>
    </xf>
    <xf numFmtId="1" fontId="25" fillId="4" borderId="34" xfId="40" applyNumberFormat="1" applyFont="1" applyFill="1" applyBorder="1" applyAlignment="1">
      <alignment horizontal="center"/>
    </xf>
    <xf numFmtId="1" fontId="25" fillId="4" borderId="35" xfId="40" applyNumberFormat="1" applyFont="1" applyFill="1" applyBorder="1" applyAlignment="1">
      <alignment horizontal="center"/>
    </xf>
    <xf numFmtId="0" fontId="25" fillId="4" borderId="36" xfId="40" applyFont="1" applyFill="1" applyBorder="1" applyAlignment="1">
      <alignment horizontal="left" vertical="center" wrapText="1"/>
    </xf>
    <xf numFmtId="0" fontId="25" fillId="4" borderId="37" xfId="40" applyFont="1" applyFill="1" applyBorder="1" applyAlignment="1">
      <alignment horizontal="center"/>
    </xf>
    <xf numFmtId="0" fontId="30" fillId="4" borderId="214" xfId="40" applyFont="1" applyFill="1" applyBorder="1" applyAlignment="1">
      <alignment horizontal="center"/>
    </xf>
    <xf numFmtId="1" fontId="30" fillId="4" borderId="40" xfId="40" applyNumberFormat="1" applyFont="1" applyFill="1" applyBorder="1" applyAlignment="1">
      <alignment horizontal="center"/>
    </xf>
    <xf numFmtId="1" fontId="30" fillId="4" borderId="37" xfId="40" applyNumberFormat="1" applyFont="1" applyFill="1" applyBorder="1" applyAlignment="1">
      <alignment horizontal="center"/>
    </xf>
    <xf numFmtId="1" fontId="30" fillId="4" borderId="39" xfId="40" applyNumberFormat="1" applyFont="1" applyFill="1" applyBorder="1" applyAlignment="1">
      <alignment horizontal="center"/>
    </xf>
    <xf numFmtId="0" fontId="30" fillId="4" borderId="24" xfId="40" applyFont="1" applyFill="1" applyBorder="1" applyAlignment="1">
      <alignment horizontal="center"/>
    </xf>
    <xf numFmtId="1" fontId="30" fillId="4" borderId="36" xfId="40" applyNumberFormat="1" applyFont="1" applyFill="1" applyBorder="1" applyAlignment="1">
      <alignment horizontal="center"/>
    </xf>
    <xf numFmtId="1" fontId="25" fillId="4" borderId="37" xfId="40" applyNumberFormat="1" applyFont="1" applyFill="1" applyBorder="1" applyAlignment="1">
      <alignment horizontal="center"/>
    </xf>
    <xf numFmtId="1" fontId="30" fillId="4" borderId="212" xfId="40" applyNumberFormat="1" applyFont="1" applyFill="1" applyBorder="1" applyAlignment="1">
      <alignment horizontal="center"/>
    </xf>
    <xf numFmtId="1" fontId="25" fillId="4" borderId="22" xfId="40" applyNumberFormat="1" applyFont="1" applyFill="1" applyBorder="1" applyAlignment="1">
      <alignment horizontal="center" vertical="center" shrinkToFit="1"/>
    </xf>
    <xf numFmtId="1" fontId="30" fillId="4" borderId="56" xfId="40" applyNumberFormat="1" applyFont="1" applyFill="1" applyBorder="1" applyAlignment="1">
      <alignment horizontal="center"/>
    </xf>
    <xf numFmtId="0" fontId="25" fillId="24" borderId="36" xfId="40" applyFont="1" applyFill="1" applyBorder="1" applyAlignment="1">
      <alignment horizontal="left" vertical="center" wrapText="1"/>
    </xf>
    <xf numFmtId="0" fontId="25" fillId="24" borderId="37" xfId="40" applyFont="1" applyFill="1" applyBorder="1" applyAlignment="1">
      <alignment horizontal="center"/>
    </xf>
    <xf numFmtId="0" fontId="30" fillId="29" borderId="214" xfId="40" applyFont="1" applyFill="1" applyBorder="1" applyAlignment="1">
      <alignment horizontal="center" vertical="center"/>
    </xf>
    <xf numFmtId="1" fontId="30" fillId="29" borderId="40" xfId="0" applyNumberFormat="1" applyFont="1" applyFill="1" applyBorder="1" applyAlignment="1">
      <alignment horizontal="center" vertical="center"/>
    </xf>
    <xf numFmtId="1" fontId="30" fillId="29" borderId="37" xfId="0" applyNumberFormat="1" applyFont="1" applyFill="1" applyBorder="1" applyAlignment="1">
      <alignment horizontal="center" vertical="center"/>
    </xf>
    <xf numFmtId="0" fontId="30" fillId="30" borderId="30" xfId="40" applyFont="1" applyFill="1" applyBorder="1" applyAlignment="1">
      <alignment horizontal="center" vertical="center"/>
    </xf>
    <xf numFmtId="1" fontId="30" fillId="29" borderId="56" xfId="0" applyNumberFormat="1" applyFont="1" applyFill="1" applyBorder="1" applyAlignment="1">
      <alignment horizontal="center" vertical="center"/>
    </xf>
    <xf numFmtId="0" fontId="30" fillId="4" borderId="39" xfId="40" applyFont="1" applyFill="1" applyBorder="1" applyAlignment="1">
      <alignment horizontal="center"/>
    </xf>
    <xf numFmtId="0" fontId="25" fillId="4" borderId="28" xfId="0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center" vertical="center" wrapText="1"/>
    </xf>
    <xf numFmtId="0" fontId="25" fillId="4" borderId="147" xfId="0" applyFont="1" applyFill="1" applyBorder="1" applyAlignment="1">
      <alignment horizontal="center" vertical="center" wrapText="1"/>
    </xf>
    <xf numFmtId="0" fontId="25" fillId="25" borderId="78" xfId="40" applyFont="1" applyFill="1" applyBorder="1" applyAlignment="1">
      <alignment horizontal="center"/>
    </xf>
    <xf numFmtId="0" fontId="25" fillId="0" borderId="172" xfId="0" applyFont="1" applyBorder="1" applyAlignment="1">
      <alignment horizontal="left" vertical="center"/>
    </xf>
    <xf numFmtId="1" fontId="25" fillId="0" borderId="164" xfId="40" applyNumberFormat="1" applyFont="1" applyBorder="1" applyAlignment="1" applyProtection="1">
      <alignment horizontal="center"/>
      <protection locked="0"/>
    </xf>
    <xf numFmtId="1" fontId="25" fillId="4" borderId="13" xfId="40" applyNumberFormat="1" applyFont="1" applyFill="1" applyBorder="1" applyAlignment="1">
      <alignment horizontal="center"/>
    </xf>
    <xf numFmtId="1" fontId="25" fillId="0" borderId="13" xfId="40" applyNumberFormat="1" applyFont="1" applyBorder="1" applyAlignment="1" applyProtection="1">
      <alignment horizontal="center"/>
      <protection locked="0"/>
    </xf>
    <xf numFmtId="1" fontId="25" fillId="0" borderId="165" xfId="40" applyNumberFormat="1" applyFont="1" applyBorder="1" applyAlignment="1" applyProtection="1">
      <alignment horizontal="center"/>
      <protection locked="0"/>
    </xf>
    <xf numFmtId="0" fontId="25" fillId="0" borderId="73" xfId="0" applyFont="1" applyBorder="1" applyAlignment="1">
      <alignment horizontal="left" vertical="center"/>
    </xf>
    <xf numFmtId="1" fontId="25" fillId="0" borderId="166" xfId="40" applyNumberFormat="1" applyFont="1" applyBorder="1" applyAlignment="1" applyProtection="1">
      <alignment horizontal="center"/>
      <protection locked="0"/>
    </xf>
    <xf numFmtId="1" fontId="25" fillId="4" borderId="15" xfId="40" applyNumberFormat="1" applyFont="1" applyFill="1" applyBorder="1" applyAlignment="1">
      <alignment horizontal="center"/>
    </xf>
    <xf numFmtId="1" fontId="25" fillId="0" borderId="15" xfId="40" applyNumberFormat="1" applyFont="1" applyBorder="1" applyAlignment="1" applyProtection="1">
      <alignment horizontal="center"/>
      <protection locked="0"/>
    </xf>
    <xf numFmtId="1" fontId="25" fillId="0" borderId="163" xfId="40" applyNumberFormat="1" applyFont="1" applyBorder="1" applyAlignment="1" applyProtection="1">
      <alignment horizontal="center"/>
      <protection locked="0"/>
    </xf>
    <xf numFmtId="0" fontId="25" fillId="25" borderId="77" xfId="40" applyFont="1" applyFill="1" applyBorder="1" applyAlignment="1">
      <alignment horizontal="center"/>
    </xf>
    <xf numFmtId="0" fontId="25" fillId="0" borderId="105" xfId="0" applyFont="1" applyBorder="1" applyAlignment="1">
      <alignment horizontal="left" vertical="center"/>
    </xf>
    <xf numFmtId="1" fontId="25" fillId="0" borderId="174" xfId="40" applyNumberFormat="1" applyFont="1" applyBorder="1" applyAlignment="1" applyProtection="1">
      <alignment horizontal="center"/>
      <protection locked="0"/>
    </xf>
    <xf numFmtId="1" fontId="25" fillId="0" borderId="175" xfId="40" applyNumberFormat="1" applyFont="1" applyBorder="1" applyAlignment="1" applyProtection="1">
      <alignment horizontal="center"/>
      <protection locked="0"/>
    </xf>
    <xf numFmtId="0" fontId="25" fillId="25" borderId="73" xfId="40" applyFont="1" applyFill="1" applyBorder="1" applyAlignment="1">
      <alignment horizontal="center" vertical="center"/>
    </xf>
    <xf numFmtId="0" fontId="25" fillId="0" borderId="105" xfId="0" applyFont="1" applyBorder="1" applyAlignment="1">
      <alignment horizontal="left" vertical="center" wrapText="1"/>
    </xf>
    <xf numFmtId="0" fontId="25" fillId="25" borderId="73" xfId="46" applyFont="1" applyFill="1" applyBorder="1" applyAlignment="1">
      <alignment horizontal="center"/>
    </xf>
    <xf numFmtId="1" fontId="25" fillId="0" borderId="150" xfId="40" applyNumberFormat="1" applyFont="1" applyBorder="1" applyAlignment="1" applyProtection="1">
      <alignment horizontal="center"/>
      <protection locked="0"/>
    </xf>
    <xf numFmtId="1" fontId="25" fillId="0" borderId="176" xfId="40" applyNumberFormat="1" applyFont="1" applyBorder="1" applyAlignment="1" applyProtection="1">
      <alignment horizontal="center"/>
      <protection locked="0"/>
    </xf>
    <xf numFmtId="0" fontId="43" fillId="0" borderId="105" xfId="0" applyFont="1" applyBorder="1" applyAlignment="1">
      <alignment horizontal="justify" vertical="center"/>
    </xf>
    <xf numFmtId="0" fontId="25" fillId="0" borderId="105" xfId="0" applyFont="1" applyBorder="1" applyAlignment="1">
      <alignment horizontal="justify" vertical="center"/>
    </xf>
    <xf numFmtId="1" fontId="30" fillId="4" borderId="48" xfId="40" applyNumberFormat="1" applyFont="1" applyFill="1" applyBorder="1" applyAlignment="1">
      <alignment horizontal="center" vertical="center" shrinkToFit="1"/>
    </xf>
    <xf numFmtId="1" fontId="30" fillId="4" borderId="47" xfId="40" applyNumberFormat="1" applyFont="1" applyFill="1" applyBorder="1" applyAlignment="1">
      <alignment horizontal="center" vertical="center" shrinkToFit="1"/>
    </xf>
    <xf numFmtId="1" fontId="30" fillId="4" borderId="17" xfId="40" applyNumberFormat="1" applyFont="1" applyFill="1" applyBorder="1" applyAlignment="1">
      <alignment horizontal="center" vertical="center" shrinkToFit="1"/>
    </xf>
    <xf numFmtId="164" fontId="30" fillId="4" borderId="22" xfId="26" applyFont="1" applyFill="1" applyBorder="1" applyAlignment="1" applyProtection="1">
      <alignment horizontal="center" vertical="center"/>
    </xf>
    <xf numFmtId="164" fontId="30" fillId="4" borderId="148" xfId="26" applyFont="1" applyFill="1" applyBorder="1" applyAlignment="1" applyProtection="1">
      <alignment horizontal="center" vertical="center"/>
    </xf>
    <xf numFmtId="0" fontId="25" fillId="25" borderId="79" xfId="46" applyFont="1" applyFill="1" applyBorder="1" applyAlignment="1">
      <alignment horizontal="center"/>
    </xf>
    <xf numFmtId="0" fontId="25" fillId="0" borderId="177" xfId="0" applyFont="1" applyBorder="1" applyAlignment="1">
      <alignment horizontal="justify" vertical="center"/>
    </xf>
    <xf numFmtId="1" fontId="25" fillId="0" borderId="178" xfId="40" applyNumberFormat="1" applyFont="1" applyBorder="1" applyAlignment="1" applyProtection="1">
      <alignment horizontal="center"/>
      <protection locked="0"/>
    </xf>
    <xf numFmtId="1" fontId="25" fillId="0" borderId="34" xfId="40" applyNumberFormat="1" applyFont="1" applyBorder="1" applyAlignment="1" applyProtection="1">
      <alignment horizontal="center"/>
      <protection locked="0"/>
    </xf>
    <xf numFmtId="1" fontId="25" fillId="0" borderId="179" xfId="40" applyNumberFormat="1" applyFont="1" applyBorder="1" applyAlignment="1" applyProtection="1">
      <alignment horizontal="center"/>
      <protection locked="0"/>
    </xf>
    <xf numFmtId="1" fontId="25" fillId="0" borderId="104" xfId="40" applyNumberFormat="1" applyFont="1" applyBorder="1" applyAlignment="1" applyProtection="1">
      <alignment horizontal="center"/>
      <protection locked="0"/>
    </xf>
    <xf numFmtId="1" fontId="25" fillId="4" borderId="73" xfId="40" applyNumberFormat="1" applyFont="1" applyFill="1" applyBorder="1" applyAlignment="1">
      <alignment horizontal="center"/>
    </xf>
    <xf numFmtId="1" fontId="25" fillId="0" borderId="73" xfId="40" applyNumberFormat="1" applyFont="1" applyBorder="1" applyAlignment="1" applyProtection="1">
      <alignment horizontal="center"/>
      <protection locked="0"/>
    </xf>
    <xf numFmtId="1" fontId="25" fillId="0" borderId="74" xfId="40" applyNumberFormat="1" applyFont="1" applyBorder="1" applyAlignment="1" applyProtection="1">
      <alignment horizontal="center"/>
      <protection locked="0"/>
    </xf>
    <xf numFmtId="0" fontId="38" fillId="25" borderId="79" xfId="46" applyFont="1" applyFill="1" applyBorder="1" applyAlignment="1">
      <alignment horizontal="center"/>
    </xf>
    <xf numFmtId="0" fontId="38" fillId="0" borderId="105" xfId="0" applyFont="1" applyBorder="1" applyAlignment="1">
      <alignment horizontal="justify" vertical="center"/>
    </xf>
    <xf numFmtId="1" fontId="38" fillId="0" borderId="104" xfId="40" applyNumberFormat="1" applyFont="1" applyBorder="1" applyAlignment="1" applyProtection="1">
      <alignment horizontal="center"/>
      <protection locked="0"/>
    </xf>
    <xf numFmtId="1" fontId="38" fillId="4" borderId="73" xfId="40" applyNumberFormat="1" applyFont="1" applyFill="1" applyBorder="1" applyAlignment="1">
      <alignment horizontal="center"/>
    </xf>
    <xf numFmtId="1" fontId="38" fillId="0" borderId="73" xfId="40" applyNumberFormat="1" applyFont="1" applyBorder="1" applyAlignment="1" applyProtection="1">
      <alignment horizontal="center"/>
      <protection locked="0"/>
    </xf>
    <xf numFmtId="1" fontId="38" fillId="0" borderId="74" xfId="40" applyNumberFormat="1" applyFont="1" applyBorder="1" applyAlignment="1" applyProtection="1">
      <alignment horizontal="center"/>
      <protection locked="0"/>
    </xf>
    <xf numFmtId="1" fontId="38" fillId="0" borderId="164" xfId="40" applyNumberFormat="1" applyFont="1" applyBorder="1" applyAlignment="1" applyProtection="1">
      <alignment horizontal="center"/>
      <protection locked="0"/>
    </xf>
    <xf numFmtId="1" fontId="38" fillId="4" borderId="13" xfId="40" applyNumberFormat="1" applyFont="1" applyFill="1" applyBorder="1" applyAlignment="1">
      <alignment horizontal="center"/>
    </xf>
    <xf numFmtId="1" fontId="38" fillId="0" borderId="13" xfId="40" applyNumberFormat="1" applyFont="1" applyBorder="1" applyAlignment="1" applyProtection="1">
      <alignment horizontal="center"/>
      <protection locked="0"/>
    </xf>
    <xf numFmtId="1" fontId="38" fillId="0" borderId="165" xfId="40" applyNumberFormat="1" applyFont="1" applyBorder="1" applyAlignment="1" applyProtection="1">
      <alignment horizontal="center"/>
      <protection locked="0"/>
    </xf>
    <xf numFmtId="1" fontId="44" fillId="4" borderId="48" xfId="40" applyNumberFormat="1" applyFont="1" applyFill="1" applyBorder="1" applyAlignment="1">
      <alignment horizontal="center" vertical="center" shrinkToFit="1"/>
    </xf>
    <xf numFmtId="1" fontId="44" fillId="4" borderId="47" xfId="40" applyNumberFormat="1" applyFont="1" applyFill="1" applyBorder="1" applyAlignment="1">
      <alignment horizontal="center" vertical="center" shrinkToFit="1"/>
    </xf>
    <xf numFmtId="1" fontId="44" fillId="4" borderId="17" xfId="40" applyNumberFormat="1" applyFont="1" applyFill="1" applyBorder="1" applyAlignment="1">
      <alignment horizontal="center" vertical="center" shrinkToFit="1"/>
    </xf>
    <xf numFmtId="164" fontId="44" fillId="4" borderId="22" xfId="26" applyFont="1" applyFill="1" applyBorder="1" applyAlignment="1" applyProtection="1">
      <alignment horizontal="center" vertical="center"/>
    </xf>
    <xf numFmtId="164" fontId="44" fillId="4" borderId="148" xfId="26" applyFont="1" applyFill="1" applyBorder="1" applyAlignment="1" applyProtection="1">
      <alignment horizontal="center" vertical="center"/>
    </xf>
    <xf numFmtId="0" fontId="25" fillId="25" borderId="193" xfId="46" applyFont="1" applyFill="1" applyBorder="1" applyAlignment="1">
      <alignment horizontal="center"/>
    </xf>
    <xf numFmtId="1" fontId="25" fillId="0" borderId="180" xfId="40" applyNumberFormat="1" applyFont="1" applyBorder="1" applyAlignment="1" applyProtection="1">
      <alignment horizontal="center"/>
      <protection locked="0"/>
    </xf>
    <xf numFmtId="1" fontId="25" fillId="4" borderId="79" xfId="40" applyNumberFormat="1" applyFont="1" applyFill="1" applyBorder="1" applyAlignment="1">
      <alignment horizontal="center"/>
    </xf>
    <xf numFmtId="1" fontId="25" fillId="0" borderId="79" xfId="40" applyNumberFormat="1" applyFont="1" applyBorder="1" applyAlignment="1" applyProtection="1">
      <alignment horizontal="center"/>
      <protection locked="0"/>
    </xf>
    <xf numFmtId="1" fontId="25" fillId="0" borderId="181" xfId="40" applyNumberFormat="1" applyFont="1" applyBorder="1" applyAlignment="1" applyProtection="1">
      <alignment horizontal="center"/>
      <protection locked="0"/>
    </xf>
    <xf numFmtId="0" fontId="25" fillId="25" borderId="183" xfId="46" applyFont="1" applyFill="1" applyBorder="1" applyAlignment="1">
      <alignment horizontal="center"/>
    </xf>
    <xf numFmtId="0" fontId="25" fillId="0" borderId="184" xfId="0" applyFont="1" applyBorder="1" applyAlignment="1">
      <alignment horizontal="justify" vertical="center"/>
    </xf>
    <xf numFmtId="1" fontId="25" fillId="0" borderId="185" xfId="40" applyNumberFormat="1" applyFont="1" applyBorder="1" applyAlignment="1" applyProtection="1">
      <alignment horizontal="center"/>
      <protection locked="0"/>
    </xf>
    <xf numFmtId="1" fontId="25" fillId="4" borderId="183" xfId="40" applyNumberFormat="1" applyFont="1" applyFill="1" applyBorder="1" applyAlignment="1">
      <alignment horizontal="center"/>
    </xf>
    <xf numFmtId="1" fontId="25" fillId="0" borderId="183" xfId="40" applyNumberFormat="1" applyFont="1" applyBorder="1" applyAlignment="1" applyProtection="1">
      <alignment horizontal="center"/>
      <protection locked="0"/>
    </xf>
    <xf numFmtId="1" fontId="25" fillId="0" borderId="186" xfId="40" applyNumberFormat="1" applyFont="1" applyBorder="1" applyAlignment="1" applyProtection="1">
      <alignment horizontal="center"/>
      <protection locked="0"/>
    </xf>
    <xf numFmtId="1" fontId="30" fillId="4" borderId="31" xfId="40" applyNumberFormat="1" applyFont="1" applyFill="1" applyBorder="1" applyAlignment="1">
      <alignment horizontal="center" vertical="center" shrinkToFit="1"/>
    </xf>
    <xf numFmtId="1" fontId="30" fillId="4" borderId="14" xfId="40" applyNumberFormat="1" applyFont="1" applyFill="1" applyBorder="1" applyAlignment="1">
      <alignment horizontal="center" vertical="center" shrinkToFit="1"/>
    </xf>
    <xf numFmtId="1" fontId="30" fillId="4" borderId="153" xfId="40" applyNumberFormat="1" applyFont="1" applyFill="1" applyBorder="1" applyAlignment="1">
      <alignment horizontal="center" vertical="center" shrinkToFit="1"/>
    </xf>
    <xf numFmtId="164" fontId="30" fillId="4" borderId="163" xfId="26" applyFont="1" applyFill="1" applyBorder="1" applyAlignment="1" applyProtection="1">
      <alignment horizontal="center" vertical="center"/>
    </xf>
    <xf numFmtId="164" fontId="30" fillId="4" borderId="32" xfId="26" applyFont="1" applyFill="1" applyBorder="1" applyAlignment="1" applyProtection="1">
      <alignment horizontal="center" vertical="center"/>
    </xf>
    <xf numFmtId="0" fontId="25" fillId="0" borderId="135" xfId="0" applyFont="1" applyBorder="1" applyAlignment="1">
      <alignment horizontal="left" vertical="center"/>
    </xf>
    <xf numFmtId="0" fontId="25" fillId="0" borderId="150" xfId="39" applyFont="1" applyBorder="1" applyAlignment="1" applyProtection="1">
      <alignment horizontal="center"/>
      <protection locked="0"/>
    </xf>
    <xf numFmtId="0" fontId="41" fillId="25" borderId="193" xfId="46" applyFont="1" applyFill="1" applyBorder="1" applyAlignment="1">
      <alignment horizontal="center"/>
    </xf>
    <xf numFmtId="0" fontId="41" fillId="0" borderId="194" xfId="0" applyFont="1" applyBorder="1" applyAlignment="1">
      <alignment horizontal="justify" vertical="center"/>
    </xf>
    <xf numFmtId="1" fontId="25" fillId="0" borderId="195" xfId="40" applyNumberFormat="1" applyFont="1" applyBorder="1" applyAlignment="1" applyProtection="1">
      <alignment horizontal="center"/>
      <protection locked="0"/>
    </xf>
    <xf numFmtId="1" fontId="25" fillId="4" borderId="193" xfId="40" applyNumberFormat="1" applyFont="1" applyFill="1" applyBorder="1" applyAlignment="1">
      <alignment horizontal="center"/>
    </xf>
    <xf numFmtId="1" fontId="25" fillId="0" borderId="193" xfId="40" applyNumberFormat="1" applyFont="1" applyBorder="1" applyAlignment="1" applyProtection="1">
      <alignment horizontal="center"/>
      <protection locked="0"/>
    </xf>
    <xf numFmtId="1" fontId="25" fillId="0" borderId="196" xfId="40" applyNumberFormat="1" applyFont="1" applyBorder="1" applyAlignment="1" applyProtection="1">
      <alignment horizontal="center"/>
      <protection locked="0"/>
    </xf>
    <xf numFmtId="1" fontId="41" fillId="0" borderId="195" xfId="40" applyNumberFormat="1" applyFont="1" applyBorder="1" applyAlignment="1" applyProtection="1">
      <alignment horizontal="center"/>
      <protection locked="0"/>
    </xf>
    <xf numFmtId="1" fontId="41" fillId="4" borderId="193" xfId="40" applyNumberFormat="1" applyFont="1" applyFill="1" applyBorder="1" applyAlignment="1">
      <alignment horizontal="center"/>
    </xf>
    <xf numFmtId="1" fontId="41" fillId="0" borderId="193" xfId="40" applyNumberFormat="1" applyFont="1" applyBorder="1" applyAlignment="1" applyProtection="1">
      <alignment horizontal="center"/>
      <protection locked="0"/>
    </xf>
    <xf numFmtId="1" fontId="41" fillId="0" borderId="196" xfId="40" applyNumberFormat="1" applyFont="1" applyBorder="1" applyAlignment="1" applyProtection="1">
      <alignment horizontal="center"/>
      <protection locked="0"/>
    </xf>
    <xf numFmtId="0" fontId="25" fillId="4" borderId="15" xfId="0" applyFont="1" applyFill="1" applyBorder="1" applyAlignment="1">
      <alignment horizontal="center" vertical="center" wrapText="1"/>
    </xf>
    <xf numFmtId="0" fontId="25" fillId="4" borderId="215" xfId="40" applyFont="1" applyFill="1" applyBorder="1"/>
    <xf numFmtId="0" fontId="25" fillId="0" borderId="153" xfId="0" applyFont="1" applyBorder="1" applyAlignment="1" applyProtection="1">
      <alignment horizontal="left" vertical="center" wrapText="1"/>
      <protection locked="0"/>
    </xf>
    <xf numFmtId="0" fontId="25" fillId="0" borderId="15" xfId="0" applyFont="1" applyBorder="1" applyAlignment="1" applyProtection="1">
      <alignment horizontal="left" vertical="center" wrapText="1"/>
      <protection locked="0"/>
    </xf>
    <xf numFmtId="1" fontId="25" fillId="0" borderId="77" xfId="40" applyNumberFormat="1" applyFont="1" applyBorder="1" applyAlignment="1" applyProtection="1">
      <alignment horizontal="center"/>
      <protection locked="0"/>
    </xf>
    <xf numFmtId="0" fontId="25" fillId="0" borderId="77" xfId="40" applyFont="1" applyBorder="1" applyAlignment="1" applyProtection="1">
      <alignment horizontal="center"/>
      <protection locked="0"/>
    </xf>
    <xf numFmtId="0" fontId="25" fillId="4" borderId="41" xfId="40" applyFont="1" applyFill="1" applyBorder="1"/>
    <xf numFmtId="0" fontId="25" fillId="4" borderId="42" xfId="40" applyFont="1" applyFill="1" applyBorder="1"/>
    <xf numFmtId="0" fontId="25" fillId="4" borderId="45" xfId="40" applyFont="1" applyFill="1" applyBorder="1"/>
    <xf numFmtId="0" fontId="25" fillId="4" borderId="46" xfId="40" applyFont="1" applyFill="1" applyBorder="1"/>
    <xf numFmtId="1" fontId="25" fillId="4" borderId="48" xfId="40" applyNumberFormat="1" applyFont="1" applyFill="1" applyBorder="1" applyAlignment="1">
      <alignment horizontal="center"/>
    </xf>
    <xf numFmtId="1" fontId="25" fillId="4" borderId="47" xfId="40" applyNumberFormat="1" applyFont="1" applyFill="1" applyBorder="1" applyAlignment="1">
      <alignment horizontal="center"/>
    </xf>
    <xf numFmtId="1" fontId="25" fillId="4" borderId="21" xfId="40" applyNumberFormat="1" applyFont="1" applyFill="1" applyBorder="1"/>
    <xf numFmtId="0" fontId="25" fillId="4" borderId="19" xfId="40" applyFont="1" applyFill="1" applyBorder="1"/>
    <xf numFmtId="1" fontId="25" fillId="4" borderId="22" xfId="40" applyNumberFormat="1" applyFont="1" applyFill="1" applyBorder="1" applyAlignment="1">
      <alignment horizontal="center"/>
    </xf>
    <xf numFmtId="1" fontId="25" fillId="4" borderId="18" xfId="40" applyNumberFormat="1" applyFont="1" applyFill="1" applyBorder="1" applyAlignment="1">
      <alignment horizontal="center"/>
    </xf>
    <xf numFmtId="0" fontId="25" fillId="4" borderId="16" xfId="40" applyFont="1" applyFill="1" applyBorder="1" applyAlignment="1">
      <alignment horizontal="left"/>
    </xf>
    <xf numFmtId="0" fontId="25" fillId="4" borderId="48" xfId="40" applyFont="1" applyFill="1" applyBorder="1"/>
    <xf numFmtId="0" fontId="25" fillId="4" borderId="47" xfId="40" applyFont="1" applyFill="1" applyBorder="1"/>
    <xf numFmtId="0" fontId="25" fillId="4" borderId="17" xfId="40" applyFont="1" applyFill="1" applyBorder="1"/>
    <xf numFmtId="0" fontId="25" fillId="4" borderId="22" xfId="40" applyFont="1" applyFill="1" applyBorder="1"/>
    <xf numFmtId="0" fontId="25" fillId="4" borderId="33" xfId="40" applyFont="1" applyFill="1" applyBorder="1" applyAlignment="1">
      <alignment horizontal="left"/>
    </xf>
    <xf numFmtId="0" fontId="25" fillId="4" borderId="34" xfId="40" applyFont="1" applyFill="1" applyBorder="1" applyAlignment="1">
      <alignment horizontal="center"/>
    </xf>
    <xf numFmtId="0" fontId="25" fillId="4" borderId="34" xfId="40" applyFont="1" applyFill="1" applyBorder="1"/>
    <xf numFmtId="1" fontId="25" fillId="4" borderId="49" xfId="40" applyNumberFormat="1" applyFont="1" applyFill="1" applyBorder="1" applyAlignment="1">
      <alignment horizontal="center"/>
    </xf>
    <xf numFmtId="1" fontId="25" fillId="4" borderId="29" xfId="40" applyNumberFormat="1" applyFont="1" applyFill="1" applyBorder="1" applyAlignment="1">
      <alignment horizontal="center"/>
    </xf>
    <xf numFmtId="1" fontId="25" fillId="4" borderId="54" xfId="40" applyNumberFormat="1" applyFont="1" applyFill="1" applyBorder="1" applyAlignment="1">
      <alignment horizontal="center"/>
    </xf>
    <xf numFmtId="1" fontId="25" fillId="4" borderId="51" xfId="40" applyNumberFormat="1" applyFont="1" applyFill="1" applyBorder="1" applyAlignment="1">
      <alignment horizontal="center"/>
    </xf>
    <xf numFmtId="1" fontId="25" fillId="4" borderId="52" xfId="40" applyNumberFormat="1" applyFont="1" applyFill="1" applyBorder="1" applyAlignment="1">
      <alignment horizontal="center"/>
    </xf>
    <xf numFmtId="1" fontId="25" fillId="4" borderId="55" xfId="40" applyNumberFormat="1" applyFont="1" applyFill="1" applyBorder="1"/>
    <xf numFmtId="0" fontId="25" fillId="4" borderId="50" xfId="40" applyFont="1" applyFill="1" applyBorder="1" applyAlignment="1">
      <alignment horizontal="left"/>
    </xf>
    <xf numFmtId="0" fontId="25" fillId="4" borderId="43" xfId="40" applyFont="1" applyFill="1" applyBorder="1" applyAlignment="1">
      <alignment horizontal="center"/>
    </xf>
    <xf numFmtId="0" fontId="25" fillId="4" borderId="43" xfId="40" applyFont="1" applyFill="1" applyBorder="1"/>
    <xf numFmtId="1" fontId="25" fillId="4" borderId="44" xfId="40" applyNumberFormat="1" applyFont="1" applyFill="1" applyBorder="1" applyAlignment="1">
      <alignment horizontal="center"/>
    </xf>
    <xf numFmtId="1" fontId="25" fillId="4" borderId="53" xfId="40" applyNumberFormat="1" applyFont="1" applyFill="1" applyBorder="1" applyAlignment="1">
      <alignment horizontal="center"/>
    </xf>
    <xf numFmtId="0" fontId="32" fillId="4" borderId="12" xfId="40" applyFont="1" applyFill="1" applyBorder="1" applyAlignment="1">
      <alignment horizontal="left"/>
    </xf>
    <xf numFmtId="0" fontId="25" fillId="33" borderId="70" xfId="40" applyFont="1" applyFill="1" applyBorder="1" applyAlignment="1" applyProtection="1">
      <alignment horizontal="left" vertical="center"/>
      <protection locked="0"/>
    </xf>
    <xf numFmtId="0" fontId="30" fillId="4" borderId="25" xfId="40" applyFont="1" applyFill="1" applyBorder="1" applyAlignment="1">
      <alignment horizontal="left"/>
    </xf>
    <xf numFmtId="0" fontId="30" fillId="4" borderId="36" xfId="40" applyFont="1" applyFill="1" applyBorder="1" applyAlignment="1">
      <alignment horizontal="left"/>
    </xf>
    <xf numFmtId="0" fontId="25" fillId="0" borderId="140" xfId="0" applyFont="1" applyBorder="1" applyAlignment="1">
      <alignment horizontal="left" vertical="center"/>
    </xf>
    <xf numFmtId="0" fontId="25" fillId="0" borderId="70" xfId="0" applyFont="1" applyBorder="1" applyAlignment="1">
      <alignment horizontal="left" vertical="center"/>
    </xf>
    <xf numFmtId="0" fontId="25" fillId="0" borderId="167" xfId="0" applyFont="1" applyBorder="1" applyAlignment="1">
      <alignment horizontal="left" vertical="center"/>
    </xf>
    <xf numFmtId="0" fontId="38" fillId="0" borderId="70" xfId="0" applyFont="1" applyBorder="1" applyAlignment="1">
      <alignment horizontal="left" vertical="center"/>
    </xf>
    <xf numFmtId="0" fontId="25" fillId="0" borderId="182" xfId="0" applyFont="1" applyBorder="1" applyAlignment="1">
      <alignment horizontal="left" vertical="center"/>
    </xf>
    <xf numFmtId="0" fontId="41" fillId="0" borderId="192" xfId="0" applyFont="1" applyBorder="1" applyAlignment="1">
      <alignment horizontal="left" vertical="center"/>
    </xf>
    <xf numFmtId="0" fontId="25" fillId="0" borderId="86" xfId="46" applyFont="1" applyBorder="1" applyAlignment="1" applyProtection="1">
      <alignment horizontal="left" vertical="center"/>
      <protection locked="0"/>
    </xf>
    <xf numFmtId="0" fontId="25" fillId="0" borderId="238" xfId="46" applyFont="1" applyBorder="1" applyAlignment="1" applyProtection="1">
      <alignment horizontal="left" vertical="center"/>
      <protection locked="0"/>
    </xf>
    <xf numFmtId="0" fontId="25" fillId="25" borderId="119" xfId="46" applyFont="1" applyFill="1" applyBorder="1"/>
    <xf numFmtId="0" fontId="30" fillId="25" borderId="120" xfId="46" applyFont="1" applyFill="1" applyBorder="1" applyAlignment="1">
      <alignment horizontal="center"/>
    </xf>
    <xf numFmtId="1" fontId="30" fillId="25" borderId="121" xfId="46" applyNumberFormat="1" applyFont="1" applyFill="1" applyBorder="1" applyAlignment="1">
      <alignment horizontal="center"/>
    </xf>
    <xf numFmtId="1" fontId="39" fillId="25" borderId="122" xfId="46" applyNumberFormat="1" applyFont="1" applyFill="1" applyBorder="1" applyAlignment="1">
      <alignment horizontal="center"/>
    </xf>
    <xf numFmtId="1" fontId="30" fillId="25" borderId="122" xfId="46" applyNumberFormat="1" applyFont="1" applyFill="1" applyBorder="1" applyAlignment="1">
      <alignment horizontal="center"/>
    </xf>
    <xf numFmtId="0" fontId="30" fillId="25" borderId="122" xfId="46" applyFont="1" applyFill="1" applyBorder="1"/>
    <xf numFmtId="0" fontId="30" fillId="25" borderId="123" xfId="46" applyFont="1" applyFill="1" applyBorder="1"/>
    <xf numFmtId="1" fontId="30" fillId="25" borderId="0" xfId="46" applyNumberFormat="1" applyFont="1" applyFill="1" applyAlignment="1">
      <alignment horizontal="center"/>
    </xf>
    <xf numFmtId="0" fontId="30" fillId="25" borderId="124" xfId="46" applyFont="1" applyFill="1" applyBorder="1"/>
    <xf numFmtId="0" fontId="25" fillId="0" borderId="252" xfId="39" applyFont="1" applyBorder="1" applyAlignment="1" applyProtection="1">
      <alignment horizontal="center"/>
      <protection locked="0"/>
    </xf>
    <xf numFmtId="1" fontId="25" fillId="4" borderId="253" xfId="40" applyNumberFormat="1" applyFont="1" applyFill="1" applyBorder="1" applyAlignment="1">
      <alignment horizontal="center"/>
    </xf>
    <xf numFmtId="0" fontId="25" fillId="0" borderId="254" xfId="39" applyFont="1" applyBorder="1" applyAlignment="1" applyProtection="1">
      <alignment horizontal="center"/>
      <protection locked="0"/>
    </xf>
    <xf numFmtId="0" fontId="25" fillId="0" borderId="255" xfId="39" applyFont="1" applyBorder="1" applyAlignment="1" applyProtection="1">
      <alignment horizontal="center"/>
      <protection locked="0"/>
    </xf>
    <xf numFmtId="0" fontId="25" fillId="0" borderId="256" xfId="39" applyFont="1" applyBorder="1" applyAlignment="1" applyProtection="1">
      <alignment horizontal="center"/>
      <protection locked="0"/>
    </xf>
    <xf numFmtId="1" fontId="25" fillId="4" borderId="257" xfId="40" applyNumberFormat="1" applyFont="1" applyFill="1" applyBorder="1" applyAlignment="1">
      <alignment horizontal="center"/>
    </xf>
    <xf numFmtId="1" fontId="25" fillId="4" borderId="252" xfId="40" applyNumberFormat="1" applyFont="1" applyFill="1" applyBorder="1" applyAlignment="1">
      <alignment horizontal="center"/>
    </xf>
    <xf numFmtId="1" fontId="25" fillId="4" borderId="258" xfId="40" applyNumberFormat="1" applyFont="1" applyFill="1" applyBorder="1" applyAlignment="1">
      <alignment horizontal="center" vertical="center" shrinkToFit="1"/>
    </xf>
    <xf numFmtId="0" fontId="25" fillId="0" borderId="198" xfId="39" applyFont="1" applyBorder="1" applyAlignment="1" applyProtection="1">
      <alignment horizontal="center"/>
      <protection locked="0"/>
    </xf>
    <xf numFmtId="0" fontId="25" fillId="0" borderId="217" xfId="39" applyFont="1" applyBorder="1" applyAlignment="1" applyProtection="1">
      <alignment horizontal="center"/>
      <protection locked="0"/>
    </xf>
    <xf numFmtId="1" fontId="41" fillId="0" borderId="20" xfId="40" applyNumberFormat="1" applyFont="1" applyBorder="1" applyAlignment="1" applyProtection="1">
      <alignment horizontal="center"/>
      <protection locked="0"/>
    </xf>
    <xf numFmtId="0" fontId="41" fillId="4" borderId="19" xfId="40" applyFont="1" applyFill="1" applyBorder="1" applyAlignment="1">
      <alignment horizontal="center"/>
    </xf>
    <xf numFmtId="0" fontId="25" fillId="0" borderId="190" xfId="39" applyFont="1" applyBorder="1" applyAlignment="1" applyProtection="1">
      <alignment horizontal="center"/>
      <protection locked="0"/>
    </xf>
    <xf numFmtId="1" fontId="25" fillId="4" borderId="190" xfId="40" applyNumberFormat="1" applyFont="1" applyFill="1" applyBorder="1" applyAlignment="1">
      <alignment horizontal="center"/>
    </xf>
    <xf numFmtId="0" fontId="25" fillId="4" borderId="141" xfId="40" applyFont="1" applyFill="1" applyBorder="1" applyAlignment="1">
      <alignment horizontal="left"/>
    </xf>
    <xf numFmtId="0" fontId="25" fillId="4" borderId="187" xfId="40" applyFont="1" applyFill="1" applyBorder="1"/>
    <xf numFmtId="1" fontId="30" fillId="25" borderId="188" xfId="46" applyNumberFormat="1" applyFont="1" applyFill="1" applyBorder="1" applyAlignment="1">
      <alignment horizontal="center"/>
    </xf>
    <xf numFmtId="0" fontId="30" fillId="25" borderId="189" xfId="46" applyFont="1" applyFill="1" applyBorder="1" applyAlignment="1">
      <alignment horizontal="center"/>
    </xf>
    <xf numFmtId="0" fontId="25" fillId="25" borderId="115" xfId="46" applyFont="1" applyFill="1" applyBorder="1" applyAlignment="1">
      <alignment horizontal="left"/>
    </xf>
    <xf numFmtId="0" fontId="25" fillId="25" borderId="116" xfId="46" applyFont="1" applyFill="1" applyBorder="1"/>
    <xf numFmtId="0" fontId="30" fillId="26" borderId="81" xfId="46" applyFont="1" applyFill="1" applyBorder="1" applyAlignment="1">
      <alignment horizontal="center"/>
    </xf>
    <xf numFmtId="1" fontId="30" fillId="26" borderId="117" xfId="46" applyNumberFormat="1" applyFont="1" applyFill="1" applyBorder="1" applyAlignment="1">
      <alignment horizontal="center"/>
    </xf>
    <xf numFmtId="0" fontId="30" fillId="26" borderId="118" xfId="46" applyFont="1" applyFill="1" applyBorder="1" applyAlignment="1">
      <alignment horizontal="center"/>
    </xf>
    <xf numFmtId="1" fontId="30" fillId="26" borderId="115" xfId="46" applyNumberFormat="1" applyFont="1" applyFill="1" applyBorder="1" applyAlignment="1">
      <alignment horizontal="center"/>
    </xf>
    <xf numFmtId="0" fontId="25" fillId="25" borderId="126" xfId="46" applyFont="1" applyFill="1" applyBorder="1"/>
    <xf numFmtId="0" fontId="30" fillId="25" borderId="0" xfId="46" applyFont="1" applyFill="1" applyAlignment="1">
      <alignment horizontal="center"/>
    </xf>
    <xf numFmtId="1" fontId="25" fillId="0" borderId="57" xfId="40" applyNumberFormat="1" applyFont="1" applyBorder="1" applyAlignment="1" applyProtection="1">
      <alignment horizontal="center"/>
      <protection locked="0"/>
    </xf>
    <xf numFmtId="1" fontId="25" fillId="0" borderId="279" xfId="40" applyNumberFormat="1" applyFont="1" applyBorder="1" applyAlignment="1" applyProtection="1">
      <alignment horizontal="center"/>
      <protection locked="0"/>
    </xf>
    <xf numFmtId="1" fontId="25" fillId="4" borderId="297" xfId="40" applyNumberFormat="1" applyFont="1" applyFill="1" applyBorder="1" applyAlignment="1">
      <alignment horizontal="center"/>
    </xf>
    <xf numFmtId="1" fontId="25" fillId="0" borderId="297" xfId="40" applyNumberFormat="1" applyFont="1" applyBorder="1" applyAlignment="1" applyProtection="1">
      <alignment horizontal="center"/>
      <protection locked="0"/>
    </xf>
    <xf numFmtId="0" fontId="25" fillId="4" borderId="297" xfId="40" applyFont="1" applyFill="1" applyBorder="1" applyAlignment="1">
      <alignment horizontal="center"/>
    </xf>
    <xf numFmtId="1" fontId="25" fillId="0" borderId="301" xfId="40" applyNumberFormat="1" applyFont="1" applyBorder="1" applyAlignment="1" applyProtection="1">
      <alignment horizontal="center"/>
      <protection locked="0"/>
    </xf>
    <xf numFmtId="1" fontId="25" fillId="0" borderId="300" xfId="40" applyNumberFormat="1" applyFont="1" applyBorder="1" applyAlignment="1" applyProtection="1">
      <alignment horizontal="center"/>
      <protection locked="0"/>
    </xf>
    <xf numFmtId="1" fontId="41" fillId="0" borderId="301" xfId="40" applyNumberFormat="1" applyFont="1" applyBorder="1" applyAlignment="1" applyProtection="1">
      <alignment horizontal="center"/>
      <protection locked="0"/>
    </xf>
    <xf numFmtId="1" fontId="25" fillId="0" borderId="298" xfId="40" applyNumberFormat="1" applyFont="1" applyBorder="1" applyAlignment="1" applyProtection="1">
      <alignment horizontal="center"/>
      <protection locked="0"/>
    </xf>
    <xf numFmtId="1" fontId="25" fillId="4" borderId="336" xfId="40" applyNumberFormat="1" applyFont="1" applyFill="1" applyBorder="1" applyAlignment="1">
      <alignment horizontal="center"/>
    </xf>
    <xf numFmtId="1" fontId="25" fillId="4" borderId="337" xfId="40" applyNumberFormat="1" applyFont="1" applyFill="1" applyBorder="1" applyAlignment="1">
      <alignment horizontal="center"/>
    </xf>
    <xf numFmtId="1" fontId="25" fillId="4" borderId="338" xfId="40" applyNumberFormat="1" applyFont="1" applyFill="1" applyBorder="1" applyAlignment="1">
      <alignment horizontal="center"/>
    </xf>
    <xf numFmtId="1" fontId="25" fillId="4" borderId="339" xfId="40" applyNumberFormat="1" applyFont="1" applyFill="1" applyBorder="1" applyAlignment="1">
      <alignment horizontal="center" vertical="center" shrinkToFit="1"/>
    </xf>
    <xf numFmtId="0" fontId="25" fillId="25" borderId="342" xfId="40" applyFont="1" applyFill="1" applyBorder="1" applyAlignment="1">
      <alignment horizontal="center"/>
    </xf>
    <xf numFmtId="1" fontId="25" fillId="0" borderId="344" xfId="40" applyNumberFormat="1" applyFont="1" applyBorder="1" applyAlignment="1" applyProtection="1">
      <alignment horizontal="center"/>
      <protection locked="0"/>
    </xf>
    <xf numFmtId="1" fontId="25" fillId="4" borderId="345" xfId="40" applyNumberFormat="1" applyFont="1" applyFill="1" applyBorder="1" applyAlignment="1">
      <alignment horizontal="center"/>
    </xf>
    <xf numFmtId="1" fontId="25" fillId="0" borderId="345" xfId="40" applyNumberFormat="1" applyFont="1" applyBorder="1" applyAlignment="1" applyProtection="1">
      <alignment horizontal="center"/>
      <protection locked="0"/>
    </xf>
    <xf numFmtId="0" fontId="25" fillId="4" borderId="345" xfId="40" applyFont="1" applyFill="1" applyBorder="1" applyAlignment="1">
      <alignment horizontal="center"/>
    </xf>
    <xf numFmtId="1" fontId="25" fillId="0" borderId="346" xfId="40" applyNumberFormat="1" applyFont="1" applyBorder="1" applyAlignment="1" applyProtection="1">
      <alignment horizontal="center"/>
      <protection locked="0"/>
    </xf>
    <xf numFmtId="1" fontId="25" fillId="0" borderId="347" xfId="40" applyNumberFormat="1" applyFont="1" applyBorder="1" applyAlignment="1" applyProtection="1">
      <alignment horizontal="center"/>
      <protection locked="0"/>
    </xf>
    <xf numFmtId="1" fontId="25" fillId="4" borderId="349" xfId="40" applyNumberFormat="1" applyFont="1" applyFill="1" applyBorder="1" applyAlignment="1">
      <alignment horizontal="center"/>
    </xf>
    <xf numFmtId="1" fontId="25" fillId="4" borderId="350" xfId="40" applyNumberFormat="1" applyFont="1" applyFill="1" applyBorder="1" applyAlignment="1">
      <alignment horizontal="center"/>
    </xf>
    <xf numFmtId="1" fontId="25" fillId="4" borderId="351" xfId="40" applyNumberFormat="1" applyFont="1" applyFill="1" applyBorder="1" applyAlignment="1">
      <alignment horizontal="center"/>
    </xf>
    <xf numFmtId="1" fontId="25" fillId="4" borderId="352" xfId="40" applyNumberFormat="1" applyFont="1" applyFill="1" applyBorder="1" applyAlignment="1">
      <alignment horizontal="center" vertical="center" shrinkToFit="1"/>
    </xf>
    <xf numFmtId="1" fontId="25" fillId="4" borderId="159" xfId="40" applyNumberFormat="1" applyFont="1" applyFill="1" applyBorder="1" applyAlignment="1">
      <alignment horizontal="center" vertical="center" shrinkToFit="1"/>
    </xf>
    <xf numFmtId="0" fontId="25" fillId="25" borderId="115" xfId="46" applyFont="1" applyFill="1" applyBorder="1" applyAlignment="1">
      <alignment horizontal="left" vertical="center" wrapText="1"/>
    </xf>
    <xf numFmtId="0" fontId="25" fillId="25" borderId="116" xfId="46" applyFont="1" applyFill="1" applyBorder="1" applyAlignment="1">
      <alignment horizontal="center"/>
    </xf>
    <xf numFmtId="0" fontId="30" fillId="25" borderId="118" xfId="46" applyFont="1" applyFill="1" applyBorder="1" applyAlignment="1">
      <alignment horizontal="center"/>
    </xf>
    <xf numFmtId="1" fontId="30" fillId="25" borderId="117" xfId="46" applyNumberFormat="1" applyFont="1" applyFill="1" applyBorder="1" applyAlignment="1">
      <alignment horizontal="center"/>
    </xf>
    <xf numFmtId="1" fontId="39" fillId="25" borderId="116" xfId="46" applyNumberFormat="1" applyFont="1" applyFill="1" applyBorder="1" applyAlignment="1">
      <alignment horizontal="center"/>
    </xf>
    <xf numFmtId="1" fontId="30" fillId="25" borderId="116" xfId="46" applyNumberFormat="1" applyFont="1" applyFill="1" applyBorder="1" applyAlignment="1">
      <alignment horizontal="center"/>
    </xf>
    <xf numFmtId="1" fontId="25" fillId="25" borderId="116" xfId="46" applyNumberFormat="1" applyFont="1" applyFill="1" applyBorder="1" applyAlignment="1">
      <alignment horizontal="center"/>
    </xf>
    <xf numFmtId="0" fontId="25" fillId="25" borderId="118" xfId="46" applyFont="1" applyFill="1" applyBorder="1" applyAlignment="1">
      <alignment horizontal="center"/>
    </xf>
    <xf numFmtId="1" fontId="30" fillId="25" borderId="128" xfId="46" applyNumberFormat="1" applyFont="1" applyFill="1" applyBorder="1" applyAlignment="1">
      <alignment horizontal="center"/>
    </xf>
    <xf numFmtId="1" fontId="25" fillId="25" borderId="115" xfId="46" applyNumberFormat="1" applyFont="1" applyFill="1" applyBorder="1" applyAlignment="1">
      <alignment horizontal="center"/>
    </xf>
    <xf numFmtId="1" fontId="25" fillId="4" borderId="154" xfId="40" applyNumberFormat="1" applyFont="1" applyFill="1" applyBorder="1" applyAlignment="1">
      <alignment horizontal="center"/>
    </xf>
    <xf numFmtId="1" fontId="25" fillId="4" borderId="155" xfId="40" applyNumberFormat="1" applyFont="1" applyFill="1" applyBorder="1" applyAlignment="1">
      <alignment horizontal="center"/>
    </xf>
    <xf numFmtId="1" fontId="25" fillId="4" borderId="152" xfId="40" applyNumberFormat="1" applyFont="1" applyFill="1" applyBorder="1" applyAlignment="1">
      <alignment horizontal="center"/>
    </xf>
    <xf numFmtId="0" fontId="25" fillId="25" borderId="125" xfId="46" applyFont="1" applyFill="1" applyBorder="1" applyAlignment="1">
      <alignment horizontal="center"/>
    </xf>
    <xf numFmtId="0" fontId="25" fillId="25" borderId="86" xfId="46" applyFont="1" applyFill="1" applyBorder="1" applyAlignment="1">
      <alignment horizontal="left" vertical="center" wrapText="1"/>
    </xf>
    <xf numFmtId="0" fontId="25" fillId="25" borderId="126" xfId="46" applyFont="1" applyFill="1" applyBorder="1" applyAlignment="1">
      <alignment horizontal="center"/>
    </xf>
    <xf numFmtId="0" fontId="30" fillId="25" borderId="129" xfId="46" applyFont="1" applyFill="1" applyBorder="1" applyAlignment="1">
      <alignment horizontal="center"/>
    </xf>
    <xf numFmtId="1" fontId="30" fillId="25" borderId="130" xfId="46" applyNumberFormat="1" applyFont="1" applyFill="1" applyBorder="1" applyAlignment="1">
      <alignment horizontal="center"/>
    </xf>
    <xf numFmtId="1" fontId="39" fillId="25" borderId="131" xfId="46" applyNumberFormat="1" applyFont="1" applyFill="1" applyBorder="1" applyAlignment="1">
      <alignment horizontal="center"/>
    </xf>
    <xf numFmtId="1" fontId="30" fillId="25" borderId="131" xfId="46" applyNumberFormat="1" applyFont="1" applyFill="1" applyBorder="1" applyAlignment="1">
      <alignment horizontal="center"/>
    </xf>
    <xf numFmtId="1" fontId="25" fillId="25" borderId="131" xfId="46" applyNumberFormat="1" applyFont="1" applyFill="1" applyBorder="1" applyAlignment="1">
      <alignment horizontal="center"/>
    </xf>
    <xf numFmtId="0" fontId="25" fillId="25" borderId="132" xfId="46" applyFont="1" applyFill="1" applyBorder="1" applyAlignment="1">
      <alignment horizontal="center"/>
    </xf>
    <xf numFmtId="1" fontId="30" fillId="25" borderId="133" xfId="46" applyNumberFormat="1" applyFont="1" applyFill="1" applyBorder="1" applyAlignment="1">
      <alignment horizontal="center"/>
    </xf>
    <xf numFmtId="0" fontId="25" fillId="25" borderId="131" xfId="46" applyFont="1" applyFill="1" applyBorder="1" applyAlignment="1">
      <alignment horizontal="center"/>
    </xf>
    <xf numFmtId="1" fontId="25" fillId="25" borderId="80" xfId="46" applyNumberFormat="1" applyFont="1" applyFill="1" applyBorder="1" applyAlignment="1">
      <alignment horizontal="center"/>
    </xf>
    <xf numFmtId="1" fontId="25" fillId="4" borderId="153" xfId="40" applyNumberFormat="1" applyFont="1" applyFill="1" applyBorder="1" applyAlignment="1">
      <alignment horizontal="center"/>
    </xf>
    <xf numFmtId="0" fontId="25" fillId="25" borderId="83" xfId="46" applyFont="1" applyFill="1" applyBorder="1" applyAlignment="1">
      <alignment horizontal="center"/>
    </xf>
    <xf numFmtId="0" fontId="25" fillId="25" borderId="151" xfId="46" applyFont="1" applyFill="1" applyBorder="1"/>
    <xf numFmtId="0" fontId="30" fillId="25" borderId="135" xfId="46" applyFont="1" applyFill="1" applyBorder="1" applyAlignment="1">
      <alignment horizontal="center"/>
    </xf>
    <xf numFmtId="0" fontId="25" fillId="4" borderId="161" xfId="0" applyFont="1" applyFill="1" applyBorder="1" applyAlignment="1">
      <alignment horizontal="center" vertical="center" wrapText="1"/>
    </xf>
    <xf numFmtId="0" fontId="25" fillId="4" borderId="161" xfId="40" applyFont="1" applyFill="1" applyBorder="1"/>
    <xf numFmtId="0" fontId="25" fillId="0" borderId="161" xfId="0" applyFont="1" applyBorder="1" applyAlignment="1" applyProtection="1">
      <alignment horizontal="left" vertical="center" wrapText="1"/>
      <protection locked="0"/>
    </xf>
    <xf numFmtId="0" fontId="25" fillId="0" borderId="161" xfId="0" applyFont="1" applyBorder="1" applyAlignment="1" applyProtection="1">
      <alignment horizontal="center" vertical="center" wrapText="1"/>
      <protection locked="0"/>
    </xf>
    <xf numFmtId="0" fontId="25" fillId="0" borderId="162" xfId="0" applyFont="1" applyBorder="1" applyAlignment="1" applyProtection="1">
      <alignment horizontal="left" vertical="center" wrapText="1"/>
      <protection locked="0"/>
    </xf>
    <xf numFmtId="0" fontId="25" fillId="0" borderId="34" xfId="40" applyFont="1" applyBorder="1" applyAlignment="1" applyProtection="1">
      <alignment horizontal="center"/>
      <protection locked="0"/>
    </xf>
    <xf numFmtId="0" fontId="25" fillId="0" borderId="21" xfId="40" applyFont="1" applyBorder="1" applyAlignment="1" applyProtection="1">
      <alignment horizontal="center"/>
      <protection locked="0"/>
    </xf>
    <xf numFmtId="1" fontId="25" fillId="0" borderId="43" xfId="40" applyNumberFormat="1" applyFont="1" applyBorder="1" applyAlignment="1" applyProtection="1">
      <alignment horizontal="center"/>
      <protection locked="0"/>
    </xf>
    <xf numFmtId="0" fontId="25" fillId="0" borderId="43" xfId="40" applyFont="1" applyBorder="1" applyAlignment="1" applyProtection="1">
      <alignment horizontal="center"/>
      <protection locked="0"/>
    </xf>
    <xf numFmtId="1" fontId="25" fillId="0" borderId="208" xfId="40" applyNumberFormat="1" applyFont="1" applyBorder="1" applyAlignment="1" applyProtection="1">
      <alignment horizontal="center"/>
      <protection locked="0"/>
    </xf>
    <xf numFmtId="0" fontId="25" fillId="0" borderId="209" xfId="40" applyFont="1" applyBorder="1" applyAlignment="1" applyProtection="1">
      <alignment horizontal="center"/>
      <protection locked="0"/>
    </xf>
    <xf numFmtId="0" fontId="25" fillId="0" borderId="210" xfId="40" applyFont="1" applyBorder="1" applyAlignment="1" applyProtection="1">
      <alignment horizontal="center"/>
      <protection locked="0"/>
    </xf>
    <xf numFmtId="1" fontId="30" fillId="25" borderId="72" xfId="46" applyNumberFormat="1" applyFont="1" applyFill="1" applyBorder="1" applyAlignment="1">
      <alignment horizontal="center" vertical="center"/>
    </xf>
    <xf numFmtId="0" fontId="25" fillId="25" borderId="70" xfId="46" applyFont="1" applyFill="1" applyBorder="1" applyAlignment="1">
      <alignment horizontal="left"/>
    </xf>
    <xf numFmtId="0" fontId="25" fillId="25" borderId="73" xfId="46" applyFont="1" applyFill="1" applyBorder="1"/>
    <xf numFmtId="1" fontId="30" fillId="4" borderId="21" xfId="40" applyNumberFormat="1" applyFont="1" applyFill="1" applyBorder="1"/>
    <xf numFmtId="0" fontId="42" fillId="0" borderId="17" xfId="39" applyFont="1" applyBorder="1" applyAlignment="1" applyProtection="1">
      <alignment horizontal="center"/>
      <protection locked="0"/>
    </xf>
    <xf numFmtId="0" fontId="25" fillId="25" borderId="259" xfId="40" applyFont="1" applyFill="1" applyBorder="1" applyAlignment="1">
      <alignment horizontal="center"/>
    </xf>
    <xf numFmtId="1" fontId="25" fillId="0" borderId="47" xfId="40" applyNumberFormat="1" applyFont="1" applyBorder="1" applyAlignment="1" applyProtection="1">
      <alignment horizontal="center"/>
      <protection locked="0"/>
    </xf>
    <xf numFmtId="0" fontId="41" fillId="0" borderId="74" xfId="0" applyFont="1" applyBorder="1" applyAlignment="1" applyProtection="1">
      <alignment vertical="center" shrinkToFit="1"/>
      <protection locked="0"/>
    </xf>
    <xf numFmtId="1" fontId="41" fillId="0" borderId="19" xfId="40" applyNumberFormat="1" applyFont="1" applyBorder="1" applyAlignment="1" applyProtection="1">
      <alignment horizontal="center"/>
      <protection locked="0"/>
    </xf>
    <xf numFmtId="0" fontId="30" fillId="4" borderId="29" xfId="40" applyFont="1" applyFill="1" applyBorder="1" applyAlignment="1">
      <alignment horizontal="center"/>
    </xf>
    <xf numFmtId="1" fontId="30" fillId="25" borderId="110" xfId="46" applyNumberFormat="1" applyFont="1" applyFill="1" applyBorder="1" applyAlignment="1">
      <alignment horizontal="center"/>
    </xf>
    <xf numFmtId="0" fontId="30" fillId="25" borderId="111" xfId="46" applyFont="1" applyFill="1" applyBorder="1" applyAlignment="1">
      <alignment horizontal="center"/>
    </xf>
    <xf numFmtId="0" fontId="30" fillId="25" borderId="86" xfId="46" applyFont="1" applyFill="1" applyBorder="1" applyAlignment="1">
      <alignment horizontal="left"/>
    </xf>
    <xf numFmtId="0" fontId="30" fillId="25" borderId="134" xfId="46" applyFont="1" applyFill="1" applyBorder="1" applyAlignment="1">
      <alignment horizontal="left"/>
    </xf>
    <xf numFmtId="0" fontId="25" fillId="0" borderId="160" xfId="46" applyFont="1" applyBorder="1" applyAlignment="1" applyProtection="1">
      <alignment horizontal="left" vertical="center"/>
      <protection locked="0"/>
    </xf>
    <xf numFmtId="0" fontId="25" fillId="0" borderId="139" xfId="46" applyFont="1" applyBorder="1" applyAlignment="1" applyProtection="1">
      <alignment horizontal="left" vertical="center"/>
      <protection locked="0"/>
    </xf>
    <xf numFmtId="0" fontId="25" fillId="0" borderId="80" xfId="46" applyFont="1" applyBorder="1" applyAlignment="1" applyProtection="1">
      <alignment horizontal="left" vertical="center"/>
      <protection locked="0"/>
    </xf>
    <xf numFmtId="0" fontId="25" fillId="38" borderId="19" xfId="40" applyFont="1" applyFill="1" applyBorder="1" applyAlignment="1">
      <alignment horizontal="center"/>
    </xf>
    <xf numFmtId="0" fontId="25" fillId="0" borderId="168" xfId="46" applyFont="1" applyBorder="1" applyAlignment="1" applyProtection="1">
      <alignment horizontal="left"/>
      <protection locked="0"/>
    </xf>
    <xf numFmtId="0" fontId="25" fillId="37" borderId="17" xfId="39" applyFont="1" applyFill="1" applyBorder="1" applyAlignment="1" applyProtection="1">
      <alignment horizontal="center"/>
      <protection locked="0"/>
    </xf>
    <xf numFmtId="0" fontId="25" fillId="0" borderId="169" xfId="39" applyFont="1" applyBorder="1" applyAlignment="1" applyProtection="1">
      <alignment horizontal="center"/>
      <protection locked="0"/>
    </xf>
    <xf numFmtId="0" fontId="25" fillId="0" borderId="35" xfId="39" applyFont="1" applyBorder="1" applyAlignment="1" applyProtection="1">
      <alignment horizontal="center"/>
      <protection locked="0"/>
    </xf>
    <xf numFmtId="0" fontId="25" fillId="0" borderId="105" xfId="46" applyFont="1" applyBorder="1" applyAlignment="1" applyProtection="1">
      <alignment horizontal="left"/>
      <protection locked="0"/>
    </xf>
    <xf numFmtId="1" fontId="25" fillId="41" borderId="19" xfId="40" applyNumberFormat="1" applyFont="1" applyFill="1" applyBorder="1" applyAlignment="1">
      <alignment horizontal="center"/>
    </xf>
    <xf numFmtId="1" fontId="25" fillId="41" borderId="16" xfId="40" applyNumberFormat="1" applyFont="1" applyFill="1" applyBorder="1" applyAlignment="1">
      <alignment horizontal="center"/>
    </xf>
    <xf numFmtId="1" fontId="25" fillId="41" borderId="17" xfId="40" applyNumberFormat="1" applyFont="1" applyFill="1" applyBorder="1" applyAlignment="1">
      <alignment horizontal="center"/>
    </xf>
    <xf numFmtId="1" fontId="25" fillId="41" borderId="21" xfId="40" applyNumberFormat="1" applyFont="1" applyFill="1" applyBorder="1" applyAlignment="1">
      <alignment horizontal="center" vertical="center" shrinkToFit="1"/>
    </xf>
    <xf numFmtId="0" fontId="25" fillId="35" borderId="73" xfId="40" applyFont="1" applyFill="1" applyBorder="1" applyAlignment="1">
      <alignment horizontal="center"/>
    </xf>
    <xf numFmtId="0" fontId="25" fillId="35" borderId="17" xfId="39" applyFont="1" applyFill="1" applyBorder="1" applyAlignment="1" applyProtection="1">
      <alignment horizontal="center"/>
      <protection locked="0"/>
    </xf>
    <xf numFmtId="1" fontId="25" fillId="36" borderId="19" xfId="40" applyNumberFormat="1" applyFont="1" applyFill="1" applyBorder="1" applyAlignment="1">
      <alignment horizontal="center"/>
    </xf>
    <xf numFmtId="0" fontId="25" fillId="35" borderId="47" xfId="39" applyFont="1" applyFill="1" applyBorder="1" applyAlignment="1" applyProtection="1">
      <alignment horizontal="center"/>
      <protection locked="0"/>
    </xf>
    <xf numFmtId="0" fontId="25" fillId="35" borderId="20" xfId="39" applyFont="1" applyFill="1" applyBorder="1" applyAlignment="1" applyProtection="1">
      <alignment horizontal="center"/>
      <protection locked="0"/>
    </xf>
    <xf numFmtId="0" fontId="25" fillId="35" borderId="57" xfId="39" applyFont="1" applyFill="1" applyBorder="1" applyAlignment="1" applyProtection="1">
      <alignment horizontal="center"/>
      <protection locked="0"/>
    </xf>
    <xf numFmtId="1" fontId="25" fillId="35" borderId="21" xfId="40" applyNumberFormat="1" applyFont="1" applyFill="1" applyBorder="1" applyAlignment="1" applyProtection="1">
      <alignment horizontal="center"/>
      <protection locked="0"/>
    </xf>
    <xf numFmtId="1" fontId="25" fillId="35" borderId="20" xfId="40" applyNumberFormat="1" applyFont="1" applyFill="1" applyBorder="1" applyAlignment="1" applyProtection="1">
      <alignment horizontal="center"/>
      <protection locked="0"/>
    </xf>
    <xf numFmtId="1" fontId="25" fillId="35" borderId="19" xfId="40" applyNumberFormat="1" applyFont="1" applyFill="1" applyBorder="1" applyAlignment="1" applyProtection="1">
      <alignment horizontal="center"/>
      <protection locked="0"/>
    </xf>
    <xf numFmtId="0" fontId="25" fillId="36" borderId="19" xfId="40" applyFont="1" applyFill="1" applyBorder="1" applyAlignment="1">
      <alignment horizontal="center"/>
    </xf>
    <xf numFmtId="1" fontId="25" fillId="35" borderId="18" xfId="40" applyNumberFormat="1" applyFont="1" applyFill="1" applyBorder="1" applyAlignment="1" applyProtection="1">
      <alignment horizontal="center"/>
      <protection locked="0"/>
    </xf>
    <xf numFmtId="1" fontId="41" fillId="36" borderId="19" xfId="40" applyNumberFormat="1" applyFont="1" applyFill="1" applyBorder="1" applyAlignment="1">
      <alignment horizontal="center"/>
    </xf>
    <xf numFmtId="0" fontId="41" fillId="35" borderId="17" xfId="39" applyFont="1" applyFill="1" applyBorder="1" applyAlignment="1" applyProtection="1">
      <alignment horizontal="center"/>
      <protection locked="0"/>
    </xf>
    <xf numFmtId="1" fontId="25" fillId="35" borderId="47" xfId="40" applyNumberFormat="1" applyFont="1" applyFill="1" applyBorder="1" applyAlignment="1" applyProtection="1">
      <alignment horizontal="center"/>
      <protection locked="0"/>
    </xf>
    <xf numFmtId="0" fontId="25" fillId="25" borderId="119" xfId="46" applyFont="1" applyFill="1" applyBorder="1" applyProtection="1"/>
    <xf numFmtId="0" fontId="30" fillId="25" borderId="120" xfId="46" applyFont="1" applyFill="1" applyBorder="1" applyAlignment="1" applyProtection="1">
      <alignment horizontal="center"/>
    </xf>
    <xf numFmtId="1" fontId="30" fillId="25" borderId="121" xfId="46" applyNumberFormat="1" applyFont="1" applyFill="1" applyBorder="1" applyAlignment="1" applyProtection="1">
      <alignment horizontal="center"/>
    </xf>
    <xf numFmtId="1" fontId="39" fillId="25" borderId="122" xfId="46" applyNumberFormat="1" applyFont="1" applyFill="1" applyBorder="1" applyAlignment="1" applyProtection="1">
      <alignment horizontal="center"/>
    </xf>
    <xf numFmtId="1" fontId="30" fillId="25" borderId="122" xfId="46" applyNumberFormat="1" applyFont="1" applyFill="1" applyBorder="1" applyAlignment="1" applyProtection="1">
      <alignment horizontal="center"/>
    </xf>
    <xf numFmtId="0" fontId="30" fillId="25" borderId="122" xfId="46" applyFont="1" applyFill="1" applyBorder="1" applyProtection="1"/>
    <xf numFmtId="0" fontId="30" fillId="25" borderId="123" xfId="46" applyFont="1" applyFill="1" applyBorder="1" applyProtection="1"/>
    <xf numFmtId="1" fontId="30" fillId="25" borderId="0" xfId="46" applyNumberFormat="1" applyFont="1" applyFill="1" applyBorder="1" applyAlignment="1" applyProtection="1">
      <alignment horizontal="center"/>
    </xf>
    <xf numFmtId="0" fontId="30" fillId="25" borderId="124" xfId="46" applyFont="1" applyFill="1" applyBorder="1" applyProtection="1"/>
    <xf numFmtId="0" fontId="25" fillId="0" borderId="253" xfId="39" applyFont="1" applyBorder="1" applyAlignment="1" applyProtection="1">
      <alignment horizontal="center"/>
      <protection locked="0"/>
    </xf>
    <xf numFmtId="0" fontId="25" fillId="0" borderId="272" xfId="39" applyFont="1" applyBorder="1" applyAlignment="1" applyProtection="1">
      <alignment horizontal="center"/>
      <protection locked="0"/>
    </xf>
    <xf numFmtId="0" fontId="25" fillId="0" borderId="340" xfId="39" applyFont="1" applyBorder="1" applyAlignment="1" applyProtection="1">
      <alignment horizontal="center"/>
      <protection locked="0"/>
    </xf>
    <xf numFmtId="1" fontId="25" fillId="4" borderId="311" xfId="40" applyNumberFormat="1" applyFont="1" applyFill="1" applyBorder="1" applyAlignment="1">
      <alignment horizontal="center"/>
    </xf>
    <xf numFmtId="0" fontId="25" fillId="0" borderId="314" xfId="39" applyFont="1" applyBorder="1" applyAlignment="1" applyProtection="1">
      <alignment horizontal="center"/>
      <protection locked="0"/>
    </xf>
    <xf numFmtId="0" fontId="25" fillId="0" borderId="310" xfId="39" applyFont="1" applyBorder="1" applyAlignment="1" applyProtection="1">
      <alignment horizontal="center"/>
      <protection locked="0"/>
    </xf>
    <xf numFmtId="0" fontId="25" fillId="0" borderId="313" xfId="39" applyFont="1" applyBorder="1" applyAlignment="1" applyProtection="1">
      <alignment horizontal="center"/>
      <protection locked="0"/>
    </xf>
    <xf numFmtId="0" fontId="25" fillId="0" borderId="311" xfId="39" applyFont="1" applyBorder="1" applyAlignment="1" applyProtection="1">
      <alignment horizontal="center"/>
      <protection locked="0"/>
    </xf>
    <xf numFmtId="0" fontId="25" fillId="0" borderId="312" xfId="39" applyFont="1" applyBorder="1" applyAlignment="1" applyProtection="1">
      <alignment horizontal="center"/>
      <protection locked="0"/>
    </xf>
    <xf numFmtId="1" fontId="25" fillId="4" borderId="341" xfId="40" applyNumberFormat="1" applyFont="1" applyFill="1" applyBorder="1" applyAlignment="1">
      <alignment horizontal="center"/>
    </xf>
    <xf numFmtId="1" fontId="25" fillId="4" borderId="340" xfId="40" applyNumberFormat="1" applyFont="1" applyFill="1" applyBorder="1" applyAlignment="1">
      <alignment horizontal="center"/>
    </xf>
    <xf numFmtId="1" fontId="25" fillId="4" borderId="318" xfId="40" applyNumberFormat="1" applyFont="1" applyFill="1" applyBorder="1" applyAlignment="1">
      <alignment horizontal="center" vertical="center" shrinkToFit="1"/>
    </xf>
    <xf numFmtId="0" fontId="25" fillId="0" borderId="252" xfId="39" applyFont="1" applyFill="1" applyBorder="1" applyAlignment="1" applyProtection="1">
      <alignment horizontal="center"/>
      <protection locked="0"/>
    </xf>
    <xf numFmtId="0" fontId="25" fillId="0" borderId="264" xfId="39" applyFont="1" applyBorder="1" applyAlignment="1" applyProtection="1">
      <alignment horizontal="center"/>
      <protection locked="0"/>
    </xf>
    <xf numFmtId="1" fontId="25" fillId="4" borderId="265" xfId="40" applyNumberFormat="1" applyFont="1" applyFill="1" applyBorder="1" applyAlignment="1">
      <alignment horizontal="center"/>
    </xf>
    <xf numFmtId="0" fontId="25" fillId="0" borderId="266" xfId="39" applyFont="1" applyBorder="1" applyAlignment="1" applyProtection="1">
      <alignment horizontal="center"/>
      <protection locked="0"/>
    </xf>
    <xf numFmtId="0" fontId="25" fillId="0" borderId="267" xfId="39" applyFont="1" applyBorder="1" applyAlignment="1" applyProtection="1">
      <alignment horizontal="center"/>
      <protection locked="0"/>
    </xf>
    <xf numFmtId="0" fontId="25" fillId="0" borderId="268" xfId="39" applyFont="1" applyBorder="1" applyAlignment="1" applyProtection="1">
      <alignment horizontal="center"/>
      <protection locked="0"/>
    </xf>
    <xf numFmtId="0" fontId="25" fillId="0" borderId="265" xfId="39" applyFont="1" applyBorder="1" applyAlignment="1" applyProtection="1">
      <alignment horizontal="center"/>
      <protection locked="0"/>
    </xf>
    <xf numFmtId="0" fontId="25" fillId="0" borderId="274" xfId="39" applyFont="1" applyBorder="1" applyAlignment="1" applyProtection="1">
      <alignment horizontal="center"/>
      <protection locked="0"/>
    </xf>
    <xf numFmtId="1" fontId="25" fillId="4" borderId="262" xfId="40" applyNumberFormat="1" applyFont="1" applyFill="1" applyBorder="1" applyAlignment="1">
      <alignment horizontal="center"/>
    </xf>
    <xf numFmtId="1" fontId="25" fillId="4" borderId="264" xfId="40" applyNumberFormat="1" applyFont="1" applyFill="1" applyBorder="1" applyAlignment="1">
      <alignment horizontal="center"/>
    </xf>
    <xf numFmtId="1" fontId="25" fillId="4" borderId="269" xfId="40" applyNumberFormat="1" applyFont="1" applyFill="1" applyBorder="1" applyAlignment="1">
      <alignment horizontal="center" vertical="center" shrinkToFit="1"/>
    </xf>
    <xf numFmtId="0" fontId="25" fillId="25" borderId="263" xfId="40" applyFont="1" applyFill="1" applyBorder="1" applyAlignment="1">
      <alignment horizontal="center"/>
    </xf>
    <xf numFmtId="0" fontId="25" fillId="0" borderId="276" xfId="39" applyFont="1" applyBorder="1" applyAlignment="1" applyProtection="1">
      <alignment horizontal="center"/>
      <protection locked="0"/>
    </xf>
    <xf numFmtId="1" fontId="25" fillId="4" borderId="277" xfId="40" applyNumberFormat="1" applyFont="1" applyFill="1" applyBorder="1" applyAlignment="1">
      <alignment horizontal="center"/>
    </xf>
    <xf numFmtId="0" fontId="25" fillId="0" borderId="278" xfId="39" applyFont="1" applyBorder="1" applyAlignment="1" applyProtection="1">
      <alignment horizontal="center"/>
      <protection locked="0"/>
    </xf>
    <xf numFmtId="0" fontId="25" fillId="0" borderId="279" xfId="39" applyFont="1" applyBorder="1" applyAlignment="1" applyProtection="1">
      <alignment horizontal="center"/>
      <protection locked="0"/>
    </xf>
    <xf numFmtId="0" fontId="25" fillId="0" borderId="280" xfId="39" applyFont="1" applyBorder="1" applyAlignment="1" applyProtection="1">
      <alignment horizontal="center"/>
      <protection locked="0"/>
    </xf>
    <xf numFmtId="0" fontId="25" fillId="0" borderId="277" xfId="39" applyFont="1" applyBorder="1" applyAlignment="1" applyProtection="1">
      <alignment horizontal="center"/>
      <protection locked="0"/>
    </xf>
    <xf numFmtId="0" fontId="25" fillId="0" borderId="281" xfId="39" applyFont="1" applyBorder="1" applyAlignment="1" applyProtection="1">
      <alignment horizontal="center"/>
      <protection locked="0"/>
    </xf>
    <xf numFmtId="1" fontId="25" fillId="4" borderId="282" xfId="40" applyNumberFormat="1" applyFont="1" applyFill="1" applyBorder="1" applyAlignment="1">
      <alignment horizontal="center"/>
    </xf>
    <xf numFmtId="1" fontId="25" fillId="4" borderId="276" xfId="40" applyNumberFormat="1" applyFont="1" applyFill="1" applyBorder="1" applyAlignment="1">
      <alignment horizontal="center"/>
    </xf>
    <xf numFmtId="1" fontId="25" fillId="4" borderId="283" xfId="40" applyNumberFormat="1" applyFont="1" applyFill="1" applyBorder="1" applyAlignment="1">
      <alignment horizontal="center" vertical="center" shrinkToFit="1"/>
    </xf>
    <xf numFmtId="0" fontId="25" fillId="25" borderId="284" xfId="40" applyFont="1" applyFill="1" applyBorder="1" applyAlignment="1">
      <alignment horizontal="center"/>
    </xf>
    <xf numFmtId="0" fontId="25" fillId="0" borderId="286" xfId="39" applyFont="1" applyBorder="1" applyAlignment="1" applyProtection="1">
      <alignment horizontal="center"/>
      <protection locked="0"/>
    </xf>
    <xf numFmtId="1" fontId="25" fillId="4" borderId="287" xfId="40" applyNumberFormat="1" applyFont="1" applyFill="1" applyBorder="1" applyAlignment="1">
      <alignment horizontal="center"/>
    </xf>
    <xf numFmtId="0" fontId="25" fillId="0" borderId="288" xfId="39" applyFont="1" applyBorder="1" applyAlignment="1" applyProtection="1">
      <alignment horizontal="center"/>
      <protection locked="0"/>
    </xf>
    <xf numFmtId="0" fontId="25" fillId="0" borderId="289" xfId="39" applyFont="1" applyBorder="1" applyAlignment="1" applyProtection="1">
      <alignment horizontal="center"/>
      <protection locked="0"/>
    </xf>
    <xf numFmtId="0" fontId="25" fillId="0" borderId="290" xfId="39" applyFont="1" applyBorder="1" applyAlignment="1" applyProtection="1">
      <alignment horizontal="center"/>
      <protection locked="0"/>
    </xf>
    <xf numFmtId="0" fontId="25" fillId="0" borderId="287" xfId="39" applyFont="1" applyBorder="1" applyAlignment="1" applyProtection="1">
      <alignment horizontal="center"/>
      <protection locked="0"/>
    </xf>
    <xf numFmtId="0" fontId="25" fillId="0" borderId="291" xfId="39" applyFont="1" applyBorder="1" applyAlignment="1" applyProtection="1">
      <alignment horizontal="center"/>
      <protection locked="0"/>
    </xf>
    <xf numFmtId="1" fontId="25" fillId="4" borderId="292" xfId="40" applyNumberFormat="1" applyFont="1" applyFill="1" applyBorder="1" applyAlignment="1">
      <alignment horizontal="center"/>
    </xf>
    <xf numFmtId="1" fontId="25" fillId="4" borderId="286" xfId="40" applyNumberFormat="1" applyFont="1" applyFill="1" applyBorder="1" applyAlignment="1">
      <alignment horizontal="center"/>
    </xf>
    <xf numFmtId="1" fontId="25" fillId="4" borderId="293" xfId="40" applyNumberFormat="1" applyFont="1" applyFill="1" applyBorder="1" applyAlignment="1">
      <alignment horizontal="center" vertical="center" shrinkToFit="1"/>
    </xf>
    <xf numFmtId="0" fontId="25" fillId="25" borderId="294" xfId="40" applyFont="1" applyFill="1" applyBorder="1" applyAlignment="1">
      <alignment horizontal="center"/>
    </xf>
    <xf numFmtId="0" fontId="25" fillId="0" borderId="296" xfId="39" applyFont="1" applyBorder="1" applyAlignment="1" applyProtection="1">
      <alignment horizontal="center"/>
      <protection locked="0"/>
    </xf>
    <xf numFmtId="0" fontId="25" fillId="0" borderId="298" xfId="39" applyFont="1" applyBorder="1" applyAlignment="1" applyProtection="1">
      <alignment horizontal="center"/>
      <protection locked="0"/>
    </xf>
    <xf numFmtId="0" fontId="25" fillId="0" borderId="299" xfId="39" applyFont="1" applyBorder="1" applyAlignment="1" applyProtection="1">
      <alignment horizontal="center"/>
      <protection locked="0"/>
    </xf>
    <xf numFmtId="0" fontId="25" fillId="0" borderId="300" xfId="39" applyFont="1" applyBorder="1" applyAlignment="1" applyProtection="1">
      <alignment horizontal="center"/>
      <protection locked="0"/>
    </xf>
    <xf numFmtId="0" fontId="25" fillId="0" borderId="297" xfId="39" applyFont="1" applyBorder="1" applyAlignment="1" applyProtection="1">
      <alignment horizontal="center"/>
      <protection locked="0"/>
    </xf>
    <xf numFmtId="0" fontId="25" fillId="0" borderId="301" xfId="39" applyFont="1" applyBorder="1" applyAlignment="1" applyProtection="1">
      <alignment horizontal="center"/>
      <protection locked="0"/>
    </xf>
    <xf numFmtId="1" fontId="25" fillId="4" borderId="302" xfId="40" applyNumberFormat="1" applyFont="1" applyFill="1" applyBorder="1" applyAlignment="1">
      <alignment horizontal="center"/>
    </xf>
    <xf numFmtId="1" fontId="25" fillId="4" borderId="296" xfId="40" applyNumberFormat="1" applyFont="1" applyFill="1" applyBorder="1" applyAlignment="1">
      <alignment horizontal="center"/>
    </xf>
    <xf numFmtId="1" fontId="25" fillId="4" borderId="303" xfId="40" applyNumberFormat="1" applyFont="1" applyFill="1" applyBorder="1" applyAlignment="1">
      <alignment horizontal="center" vertical="center" shrinkToFit="1"/>
    </xf>
    <xf numFmtId="0" fontId="25" fillId="0" borderId="317" xfId="39" applyFont="1" applyBorder="1" applyAlignment="1" applyProtection="1">
      <alignment horizontal="center"/>
      <protection locked="0"/>
    </xf>
    <xf numFmtId="1" fontId="25" fillId="4" borderId="308" xfId="40" applyNumberFormat="1" applyFont="1" applyFill="1" applyBorder="1" applyAlignment="1">
      <alignment horizontal="center"/>
    </xf>
    <xf numFmtId="0" fontId="25" fillId="0" borderId="325" xfId="39" applyFont="1" applyBorder="1" applyAlignment="1" applyProtection="1">
      <alignment horizontal="center"/>
      <protection locked="0"/>
    </xf>
    <xf numFmtId="0" fontId="25" fillId="0" borderId="332" xfId="39" applyFont="1" applyBorder="1" applyAlignment="1" applyProtection="1">
      <alignment horizontal="center"/>
      <protection locked="0"/>
    </xf>
    <xf numFmtId="0" fontId="25" fillId="0" borderId="333" xfId="39" applyFont="1" applyBorder="1" applyAlignment="1" applyProtection="1">
      <alignment horizontal="center"/>
      <protection locked="0"/>
    </xf>
    <xf numFmtId="0" fontId="25" fillId="0" borderId="307" xfId="39" applyFont="1" applyBorder="1" applyAlignment="1" applyProtection="1">
      <alignment horizontal="center"/>
      <protection locked="0"/>
    </xf>
    <xf numFmtId="0" fontId="25" fillId="0" borderId="308" xfId="39" applyFont="1" applyBorder="1" applyAlignment="1" applyProtection="1">
      <alignment horizontal="center"/>
      <protection locked="0"/>
    </xf>
    <xf numFmtId="0" fontId="25" fillId="0" borderId="334" xfId="39" applyFont="1" applyBorder="1" applyAlignment="1" applyProtection="1">
      <alignment horizontal="center"/>
      <protection locked="0"/>
    </xf>
    <xf numFmtId="1" fontId="25" fillId="4" borderId="319" xfId="40" applyNumberFormat="1" applyFont="1" applyFill="1" applyBorder="1" applyAlignment="1">
      <alignment horizontal="center"/>
    </xf>
    <xf numFmtId="1" fontId="25" fillId="4" borderId="317" xfId="40" applyNumberFormat="1" applyFont="1" applyFill="1" applyBorder="1" applyAlignment="1">
      <alignment horizontal="center"/>
    </xf>
    <xf numFmtId="1" fontId="25" fillId="4" borderId="320" xfId="40" applyNumberFormat="1" applyFont="1" applyFill="1" applyBorder="1" applyAlignment="1">
      <alignment horizontal="center" vertical="center" shrinkToFit="1"/>
    </xf>
    <xf numFmtId="0" fontId="25" fillId="4" borderId="141" xfId="40" applyFont="1" applyFill="1" applyBorder="1" applyAlignment="1" applyProtection="1">
      <alignment horizontal="left"/>
    </xf>
    <xf numFmtId="0" fontId="25" fillId="4" borderId="187" xfId="40" applyFont="1" applyFill="1" applyBorder="1" applyProtection="1"/>
    <xf numFmtId="0" fontId="30" fillId="4" borderId="0" xfId="40" applyFont="1" applyFill="1" applyBorder="1" applyAlignment="1" applyProtection="1">
      <alignment horizontal="center"/>
    </xf>
    <xf numFmtId="1" fontId="30" fillId="25" borderId="110" xfId="46" applyNumberFormat="1" applyFont="1" applyFill="1" applyBorder="1" applyAlignment="1" applyProtection="1">
      <alignment horizontal="center"/>
    </xf>
    <xf numFmtId="0" fontId="30" fillId="25" borderId="111" xfId="46" applyFont="1" applyFill="1" applyBorder="1" applyAlignment="1" applyProtection="1">
      <alignment horizontal="center"/>
    </xf>
    <xf numFmtId="0" fontId="25" fillId="25" borderId="115" xfId="46" applyFont="1" applyFill="1" applyBorder="1" applyAlignment="1" applyProtection="1">
      <alignment horizontal="left"/>
    </xf>
    <xf numFmtId="0" fontId="25" fillId="25" borderId="116" xfId="46" applyFont="1" applyFill="1" applyBorder="1" applyProtection="1"/>
    <xf numFmtId="0" fontId="30" fillId="26" borderId="81" xfId="46" applyFont="1" applyFill="1" applyBorder="1" applyAlignment="1" applyProtection="1">
      <alignment horizontal="center"/>
    </xf>
    <xf numFmtId="1" fontId="30" fillId="26" borderId="117" xfId="46" applyNumberFormat="1" applyFont="1" applyFill="1" applyBorder="1" applyAlignment="1" applyProtection="1">
      <alignment horizontal="center"/>
    </xf>
    <xf numFmtId="0" fontId="30" fillId="26" borderId="118" xfId="46" applyFont="1" applyFill="1" applyBorder="1" applyAlignment="1" applyProtection="1">
      <alignment horizontal="center"/>
    </xf>
    <xf numFmtId="1" fontId="30" fillId="26" borderId="115" xfId="46" applyNumberFormat="1" applyFont="1" applyFill="1" applyBorder="1" applyAlignment="1" applyProtection="1">
      <alignment horizontal="center"/>
    </xf>
    <xf numFmtId="0" fontId="25" fillId="25" borderId="126" xfId="46" applyFont="1" applyFill="1" applyBorder="1" applyProtection="1"/>
    <xf numFmtId="0" fontId="30" fillId="25" borderId="0" xfId="46" applyFont="1" applyFill="1" applyBorder="1" applyAlignment="1" applyProtection="1">
      <alignment horizontal="center"/>
    </xf>
    <xf numFmtId="1" fontId="25" fillId="0" borderId="299" xfId="40" applyNumberFormat="1" applyFont="1" applyBorder="1" applyAlignment="1" applyProtection="1">
      <alignment horizontal="center"/>
      <protection locked="0"/>
    </xf>
    <xf numFmtId="1" fontId="25" fillId="0" borderId="303" xfId="40" applyNumberFormat="1" applyFont="1" applyBorder="1" applyAlignment="1" applyProtection="1">
      <alignment horizontal="center"/>
      <protection locked="0"/>
    </xf>
    <xf numFmtId="1" fontId="25" fillId="4" borderId="307" xfId="40" applyNumberFormat="1" applyFont="1" applyFill="1" applyBorder="1" applyAlignment="1">
      <alignment horizontal="center"/>
    </xf>
    <xf numFmtId="0" fontId="25" fillId="25" borderId="304" xfId="40" applyFont="1" applyFill="1" applyBorder="1" applyAlignment="1">
      <alignment horizontal="center"/>
    </xf>
    <xf numFmtId="0" fontId="25" fillId="0" borderId="309" xfId="40" applyFont="1" applyBorder="1" applyProtection="1">
      <protection locked="0"/>
    </xf>
    <xf numFmtId="1" fontId="25" fillId="0" borderId="310" xfId="40" applyNumberFormat="1" applyFont="1" applyBorder="1" applyAlignment="1" applyProtection="1">
      <alignment horizontal="center"/>
      <protection locked="0"/>
    </xf>
    <xf numFmtId="1" fontId="25" fillId="0" borderId="311" xfId="40" applyNumberFormat="1" applyFont="1" applyBorder="1" applyAlignment="1" applyProtection="1">
      <alignment horizontal="center"/>
      <protection locked="0"/>
    </xf>
    <xf numFmtId="0" fontId="25" fillId="4" borderId="311" xfId="40" applyFont="1" applyFill="1" applyBorder="1" applyAlignment="1">
      <alignment horizontal="center"/>
    </xf>
    <xf numFmtId="1" fontId="25" fillId="0" borderId="312" xfId="40" applyNumberFormat="1" applyFont="1" applyBorder="1" applyAlignment="1" applyProtection="1">
      <alignment horizontal="center"/>
      <protection locked="0"/>
    </xf>
    <xf numFmtId="1" fontId="25" fillId="0" borderId="314" xfId="40" applyNumberFormat="1" applyFont="1" applyBorder="1" applyAlignment="1" applyProtection="1">
      <alignment horizontal="center"/>
      <protection locked="0"/>
    </xf>
    <xf numFmtId="1" fontId="25" fillId="4" borderId="315" xfId="40" applyNumberFormat="1" applyFont="1" applyFill="1" applyBorder="1" applyAlignment="1">
      <alignment horizontal="center"/>
    </xf>
    <xf numFmtId="1" fontId="25" fillId="4" borderId="316" xfId="40" applyNumberFormat="1" applyFont="1" applyFill="1" applyBorder="1" applyAlignment="1">
      <alignment horizontal="center"/>
    </xf>
    <xf numFmtId="1" fontId="25" fillId="0" borderId="289" xfId="40" applyNumberFormat="1" applyFont="1" applyBorder="1" applyAlignment="1" applyProtection="1">
      <alignment horizontal="center"/>
      <protection locked="0"/>
    </xf>
    <xf numFmtId="0" fontId="25" fillId="25" borderId="115" xfId="46" applyFont="1" applyFill="1" applyBorder="1" applyAlignment="1" applyProtection="1">
      <alignment horizontal="left" vertical="center" wrapText="1"/>
    </xf>
    <xf numFmtId="0" fontId="25" fillId="25" borderId="116" xfId="46" applyFont="1" applyFill="1" applyBorder="1" applyAlignment="1" applyProtection="1">
      <alignment horizontal="center"/>
    </xf>
    <xf numFmtId="0" fontId="30" fillId="25" borderId="118" xfId="46" applyFont="1" applyFill="1" applyBorder="1" applyAlignment="1" applyProtection="1">
      <alignment horizontal="center"/>
    </xf>
    <xf numFmtId="1" fontId="30" fillId="25" borderId="117" xfId="46" applyNumberFormat="1" applyFont="1" applyFill="1" applyBorder="1" applyAlignment="1" applyProtection="1">
      <alignment horizontal="center"/>
    </xf>
    <xf numFmtId="1" fontId="39" fillId="25" borderId="116" xfId="46" applyNumberFormat="1" applyFont="1" applyFill="1" applyBorder="1" applyAlignment="1" applyProtection="1">
      <alignment horizontal="center"/>
    </xf>
    <xf numFmtId="1" fontId="30" fillId="25" borderId="116" xfId="46" applyNumberFormat="1" applyFont="1" applyFill="1" applyBorder="1" applyAlignment="1" applyProtection="1">
      <alignment horizontal="center"/>
    </xf>
    <xf numFmtId="1" fontId="25" fillId="25" borderId="116" xfId="46" applyNumberFormat="1" applyFont="1" applyFill="1" applyBorder="1" applyAlignment="1" applyProtection="1">
      <alignment horizontal="center"/>
    </xf>
    <xf numFmtId="0" fontId="25" fillId="25" borderId="118" xfId="46" applyFont="1" applyFill="1" applyBorder="1" applyAlignment="1" applyProtection="1">
      <alignment horizontal="center"/>
    </xf>
    <xf numFmtId="1" fontId="30" fillId="25" borderId="128" xfId="46" applyNumberFormat="1" applyFont="1" applyFill="1" applyBorder="1" applyAlignment="1" applyProtection="1">
      <alignment horizontal="center"/>
    </xf>
    <xf numFmtId="1" fontId="25" fillId="25" borderId="115" xfId="46" applyNumberFormat="1" applyFont="1" applyFill="1" applyBorder="1" applyAlignment="1" applyProtection="1">
      <alignment horizontal="center"/>
    </xf>
    <xf numFmtId="1" fontId="25" fillId="4" borderId="154" xfId="40" applyNumberFormat="1" applyFont="1" applyFill="1" applyBorder="1" applyAlignment="1" applyProtection="1">
      <alignment horizontal="center"/>
    </xf>
    <xf numFmtId="1" fontId="25" fillId="4" borderId="155" xfId="40" applyNumberFormat="1" applyFont="1" applyFill="1" applyBorder="1" applyAlignment="1" applyProtection="1">
      <alignment horizontal="center"/>
    </xf>
    <xf numFmtId="1" fontId="25" fillId="4" borderId="152" xfId="40" applyNumberFormat="1" applyFont="1" applyFill="1" applyBorder="1" applyAlignment="1" applyProtection="1">
      <alignment horizontal="center"/>
    </xf>
    <xf numFmtId="0" fontId="25" fillId="25" borderId="125" xfId="46" applyFont="1" applyFill="1" applyBorder="1" applyAlignment="1" applyProtection="1">
      <alignment horizontal="center"/>
    </xf>
    <xf numFmtId="0" fontId="25" fillId="25" borderId="86" xfId="46" applyFont="1" applyFill="1" applyBorder="1" applyAlignment="1" applyProtection="1">
      <alignment horizontal="left" vertical="center" wrapText="1"/>
    </xf>
    <xf numFmtId="0" fontId="25" fillId="25" borderId="126" xfId="46" applyFont="1" applyFill="1" applyBorder="1" applyAlignment="1" applyProtection="1">
      <alignment horizontal="center"/>
    </xf>
    <xf numFmtId="0" fontId="30" fillId="25" borderId="129" xfId="46" applyFont="1" applyFill="1" applyBorder="1" applyAlignment="1" applyProtection="1">
      <alignment horizontal="center"/>
    </xf>
    <xf numFmtId="1" fontId="30" fillId="25" borderId="130" xfId="46" applyNumberFormat="1" applyFont="1" applyFill="1" applyBorder="1" applyAlignment="1" applyProtection="1">
      <alignment horizontal="center"/>
    </xf>
    <xf numFmtId="1" fontId="39" fillId="25" borderId="131" xfId="46" applyNumberFormat="1" applyFont="1" applyFill="1" applyBorder="1" applyAlignment="1" applyProtection="1">
      <alignment horizontal="center"/>
    </xf>
    <xf numFmtId="1" fontId="30" fillId="25" borderId="131" xfId="46" applyNumberFormat="1" applyFont="1" applyFill="1" applyBorder="1" applyAlignment="1" applyProtection="1">
      <alignment horizontal="center"/>
    </xf>
    <xf numFmtId="1" fontId="25" fillId="25" borderId="131" xfId="46" applyNumberFormat="1" applyFont="1" applyFill="1" applyBorder="1" applyAlignment="1" applyProtection="1">
      <alignment horizontal="center"/>
    </xf>
    <xf numFmtId="0" fontId="25" fillId="25" borderId="132" xfId="46" applyFont="1" applyFill="1" applyBorder="1" applyAlignment="1" applyProtection="1">
      <alignment horizontal="center"/>
    </xf>
    <xf numFmtId="1" fontId="30" fillId="25" borderId="133" xfId="46" applyNumberFormat="1" applyFont="1" applyFill="1" applyBorder="1" applyAlignment="1" applyProtection="1">
      <alignment horizontal="center"/>
    </xf>
    <xf numFmtId="0" fontId="25" fillId="25" borderId="131" xfId="46" applyFont="1" applyFill="1" applyBorder="1" applyAlignment="1" applyProtection="1">
      <alignment horizontal="center"/>
    </xf>
    <xf numFmtId="1" fontId="30" fillId="25" borderId="115" xfId="46" applyNumberFormat="1" applyFont="1" applyFill="1" applyBorder="1" applyAlignment="1" applyProtection="1">
      <alignment horizontal="center"/>
    </xf>
    <xf numFmtId="1" fontId="30" fillId="4" borderId="154" xfId="40" applyNumberFormat="1" applyFont="1" applyFill="1" applyBorder="1" applyAlignment="1" applyProtection="1">
      <alignment horizontal="center"/>
    </xf>
    <xf numFmtId="1" fontId="30" fillId="4" borderId="155" xfId="40" applyNumberFormat="1" applyFont="1" applyFill="1" applyBorder="1" applyAlignment="1" applyProtection="1">
      <alignment horizontal="center"/>
    </xf>
    <xf numFmtId="1" fontId="30" fillId="4" borderId="152" xfId="40" applyNumberFormat="1" applyFont="1" applyFill="1" applyBorder="1" applyAlignment="1" applyProtection="1">
      <alignment horizontal="center"/>
    </xf>
    <xf numFmtId="0" fontId="25" fillId="25" borderId="83" xfId="46" applyFont="1" applyFill="1" applyBorder="1" applyAlignment="1" applyProtection="1">
      <alignment horizontal="center"/>
    </xf>
    <xf numFmtId="0" fontId="25" fillId="25" borderId="151" xfId="46" applyFont="1" applyFill="1" applyBorder="1" applyProtection="1"/>
    <xf numFmtId="0" fontId="30" fillId="25" borderId="135" xfId="46" applyFont="1" applyFill="1" applyBorder="1" applyAlignment="1" applyProtection="1">
      <alignment horizontal="center"/>
    </xf>
    <xf numFmtId="0" fontId="25" fillId="4" borderId="308" xfId="40" applyFont="1" applyFill="1" applyBorder="1" applyAlignment="1">
      <alignment horizontal="center"/>
    </xf>
    <xf numFmtId="0" fontId="25" fillId="4" borderId="308" xfId="40" applyFont="1" applyFill="1" applyBorder="1"/>
    <xf numFmtId="1" fontId="25" fillId="0" borderId="308" xfId="40" applyNumberFormat="1" applyFont="1" applyBorder="1" applyAlignment="1" applyProtection="1">
      <alignment horizontal="center"/>
      <protection locked="0"/>
    </xf>
    <xf numFmtId="0" fontId="25" fillId="0" borderId="308" xfId="40" applyFont="1" applyBorder="1" applyAlignment="1" applyProtection="1">
      <alignment horizontal="center"/>
      <protection locked="0"/>
    </xf>
    <xf numFmtId="0" fontId="25" fillId="0" borderId="297" xfId="40" applyFont="1" applyBorder="1" applyAlignment="1" applyProtection="1">
      <alignment horizontal="center"/>
      <protection locked="0"/>
    </xf>
    <xf numFmtId="0" fontId="25" fillId="0" borderId="303" xfId="40" applyFont="1" applyBorder="1" applyAlignment="1" applyProtection="1">
      <alignment horizontal="center"/>
      <protection locked="0"/>
    </xf>
    <xf numFmtId="0" fontId="25" fillId="4" borderId="321" xfId="40" applyFont="1" applyFill="1" applyBorder="1" applyAlignment="1">
      <alignment horizontal="center"/>
    </xf>
    <xf numFmtId="0" fontId="25" fillId="4" borderId="321" xfId="40" applyFont="1" applyFill="1" applyBorder="1"/>
    <xf numFmtId="1" fontId="25" fillId="0" borderId="321" xfId="40" applyNumberFormat="1" applyFont="1" applyBorder="1" applyAlignment="1" applyProtection="1">
      <alignment horizontal="center"/>
      <protection locked="0"/>
    </xf>
    <xf numFmtId="0" fontId="25" fillId="0" borderId="321" xfId="40" applyFont="1" applyBorder="1" applyAlignment="1" applyProtection="1">
      <alignment horizontal="center"/>
      <protection locked="0"/>
    </xf>
    <xf numFmtId="1" fontId="30" fillId="25" borderId="72" xfId="46" applyNumberFormat="1" applyFont="1" applyFill="1" applyBorder="1" applyAlignment="1" applyProtection="1">
      <alignment horizontal="center" vertical="center"/>
    </xf>
    <xf numFmtId="0" fontId="25" fillId="25" borderId="70" xfId="46" applyFont="1" applyFill="1" applyBorder="1" applyAlignment="1" applyProtection="1">
      <alignment horizontal="left"/>
    </xf>
    <xf numFmtId="0" fontId="25" fillId="25" borderId="73" xfId="46" applyFont="1" applyFill="1" applyBorder="1" applyAlignment="1" applyProtection="1">
      <alignment horizontal="center"/>
    </xf>
    <xf numFmtId="0" fontId="25" fillId="25" borderId="73" xfId="46" applyFont="1" applyFill="1" applyBorder="1" applyProtection="1"/>
    <xf numFmtId="1" fontId="25" fillId="4" borderId="322" xfId="40" applyNumberFormat="1" applyFont="1" applyFill="1" applyBorder="1" applyAlignment="1" applyProtection="1">
      <alignment horizontal="center"/>
    </xf>
    <xf numFmtId="1" fontId="25" fillId="4" borderId="298" xfId="40" applyNumberFormat="1" applyFont="1" applyFill="1" applyBorder="1" applyAlignment="1" applyProtection="1">
      <alignment horizontal="center"/>
    </xf>
    <xf numFmtId="1" fontId="25" fillId="4" borderId="296" xfId="40" applyNumberFormat="1" applyFont="1" applyFill="1" applyBorder="1" applyAlignment="1" applyProtection="1">
      <alignment horizontal="center"/>
    </xf>
    <xf numFmtId="1" fontId="25" fillId="4" borderId="301" xfId="40" applyNumberFormat="1" applyFont="1" applyFill="1" applyBorder="1" applyAlignment="1" applyProtection="1">
      <alignment horizontal="center"/>
    </xf>
    <xf numFmtId="1" fontId="25" fillId="4" borderId="323" xfId="40" applyNumberFormat="1" applyFont="1" applyFill="1" applyBorder="1" applyAlignment="1" applyProtection="1">
      <alignment horizontal="center"/>
    </xf>
    <xf numFmtId="1" fontId="30" fillId="4" borderId="303" xfId="40" applyNumberFormat="1" applyFont="1" applyFill="1" applyBorder="1" applyProtection="1"/>
    <xf numFmtId="0" fontId="25" fillId="4" borderId="322" xfId="40" applyFont="1" applyFill="1" applyBorder="1" applyProtection="1"/>
    <xf numFmtId="0" fontId="25" fillId="4" borderId="298" xfId="40" applyFont="1" applyFill="1" applyBorder="1" applyProtection="1"/>
    <xf numFmtId="0" fontId="25" fillId="4" borderId="296" xfId="40" applyFont="1" applyFill="1" applyBorder="1" applyProtection="1"/>
    <xf numFmtId="0" fontId="25" fillId="4" borderId="323" xfId="40" applyFont="1" applyFill="1" applyBorder="1" applyProtection="1"/>
    <xf numFmtId="0" fontId="25" fillId="4" borderId="297" xfId="40" applyFont="1" applyFill="1" applyBorder="1" applyProtection="1"/>
    <xf numFmtId="1" fontId="25" fillId="4" borderId="324" xfId="40" applyNumberFormat="1" applyFont="1" applyFill="1" applyBorder="1" applyAlignment="1" applyProtection="1">
      <alignment horizontal="center"/>
    </xf>
    <xf numFmtId="1" fontId="25" fillId="4" borderId="325" xfId="40" applyNumberFormat="1" applyFont="1" applyFill="1" applyBorder="1" applyAlignment="1" applyProtection="1">
      <alignment horizontal="center"/>
    </xf>
    <xf numFmtId="1" fontId="25" fillId="4" borderId="317" xfId="40" applyNumberFormat="1" applyFont="1" applyFill="1" applyBorder="1" applyAlignment="1" applyProtection="1">
      <alignment horizontal="center"/>
    </xf>
    <xf numFmtId="0" fontId="25" fillId="4" borderId="326" xfId="40" applyFont="1" applyFill="1" applyBorder="1" applyAlignment="1" applyProtection="1">
      <alignment horizontal="left"/>
    </xf>
    <xf numFmtId="0" fontId="25" fillId="4" borderId="321" xfId="40" applyFont="1" applyFill="1" applyBorder="1" applyAlignment="1" applyProtection="1">
      <alignment horizontal="center"/>
    </xf>
    <xf numFmtId="0" fontId="25" fillId="4" borderId="321" xfId="40" applyFont="1" applyFill="1" applyBorder="1" applyProtection="1"/>
    <xf numFmtId="1" fontId="25" fillId="4" borderId="327" xfId="40" applyNumberFormat="1" applyFont="1" applyFill="1" applyBorder="1" applyAlignment="1" applyProtection="1">
      <alignment horizontal="center"/>
    </xf>
    <xf numFmtId="1" fontId="25" fillId="4" borderId="328" xfId="40" applyNumberFormat="1" applyFont="1" applyFill="1" applyBorder="1" applyAlignment="1" applyProtection="1">
      <alignment horizontal="center"/>
    </xf>
    <xf numFmtId="1" fontId="25" fillId="4" borderId="329" xfId="40" applyNumberFormat="1" applyFont="1" applyFill="1" applyBorder="1" applyAlignment="1" applyProtection="1">
      <alignment horizontal="center"/>
    </xf>
    <xf numFmtId="1" fontId="25" fillId="4" borderId="330" xfId="40" applyNumberFormat="1" applyFont="1" applyFill="1" applyBorder="1" applyAlignment="1" applyProtection="1">
      <alignment horizontal="center"/>
    </xf>
    <xf numFmtId="1" fontId="25" fillId="4" borderId="331" xfId="40" applyNumberFormat="1" applyFont="1" applyFill="1" applyBorder="1" applyAlignment="1" applyProtection="1">
      <alignment horizontal="center"/>
    </xf>
    <xf numFmtId="0" fontId="30" fillId="25" borderId="86" xfId="46" applyFont="1" applyFill="1" applyBorder="1" applyAlignment="1" applyProtection="1">
      <alignment horizontal="left"/>
    </xf>
    <xf numFmtId="0" fontId="30" fillId="25" borderId="134" xfId="46" applyFont="1" applyFill="1" applyBorder="1" applyAlignment="1" applyProtection="1">
      <alignment horizontal="left"/>
    </xf>
    <xf numFmtId="0" fontId="25" fillId="0" borderId="0" xfId="46" applyFont="1" applyFill="1" applyAlignment="1" applyProtection="1">
      <alignment horizontal="left" vertical="center"/>
      <protection locked="0"/>
    </xf>
    <xf numFmtId="0" fontId="25" fillId="41" borderId="126" xfId="46" applyFont="1" applyFill="1" applyBorder="1" applyAlignment="1">
      <alignment horizontal="center"/>
    </xf>
    <xf numFmtId="1" fontId="34" fillId="39" borderId="354" xfId="40" applyNumberFormat="1" applyFont="1" applyFill="1" applyBorder="1" applyAlignment="1">
      <alignment horizontal="center"/>
    </xf>
    <xf numFmtId="1" fontId="34" fillId="39" borderId="356" xfId="40" applyNumberFormat="1" applyFont="1" applyFill="1" applyBorder="1" applyAlignment="1">
      <alignment horizontal="center"/>
    </xf>
    <xf numFmtId="0" fontId="34" fillId="0" borderId="304" xfId="39" applyFont="1" applyBorder="1" applyAlignment="1" applyProtection="1">
      <alignment horizontal="center"/>
      <protection locked="0"/>
    </xf>
    <xf numFmtId="1" fontId="34" fillId="39" borderId="304" xfId="40" applyNumberFormat="1" applyFont="1" applyFill="1" applyBorder="1" applyAlignment="1">
      <alignment horizontal="center"/>
    </xf>
    <xf numFmtId="0" fontId="25" fillId="0" borderId="73" xfId="0" applyFont="1" applyFill="1" applyBorder="1"/>
    <xf numFmtId="0" fontId="25" fillId="0" borderId="73" xfId="0" applyFont="1" applyFill="1" applyBorder="1" applyAlignment="1">
      <alignment horizontal="left"/>
    </xf>
    <xf numFmtId="1" fontId="25" fillId="0" borderId="26" xfId="40" applyNumberFormat="1" applyFont="1" applyFill="1" applyBorder="1" applyAlignment="1">
      <alignment horizontal="left"/>
    </xf>
    <xf numFmtId="0" fontId="25" fillId="0" borderId="250" xfId="40" applyFont="1" applyFill="1" applyBorder="1"/>
    <xf numFmtId="0" fontId="25" fillId="0" borderId="73" xfId="40" applyFont="1" applyFill="1" applyBorder="1"/>
    <xf numFmtId="0" fontId="25" fillId="0" borderId="73" xfId="39" applyFont="1" applyFill="1" applyBorder="1" applyAlignment="1" applyProtection="1">
      <alignment horizontal="center"/>
      <protection locked="0"/>
    </xf>
    <xf numFmtId="1" fontId="25" fillId="41" borderId="73" xfId="40" applyNumberFormat="1" applyFont="1" applyFill="1" applyBorder="1" applyAlignment="1">
      <alignment horizontal="center"/>
    </xf>
    <xf numFmtId="0" fontId="25" fillId="0" borderId="104" xfId="39" applyFont="1" applyFill="1" applyBorder="1" applyAlignment="1" applyProtection="1">
      <alignment horizontal="center"/>
      <protection locked="0"/>
    </xf>
    <xf numFmtId="0" fontId="25" fillId="0" borderId="305" xfId="39" applyFont="1" applyFill="1" applyBorder="1" applyAlignment="1" applyProtection="1">
      <alignment horizontal="center"/>
      <protection locked="0"/>
    </xf>
    <xf numFmtId="0" fontId="25" fillId="0" borderId="357" xfId="39" applyFont="1" applyBorder="1" applyAlignment="1" applyProtection="1">
      <alignment horizontal="center"/>
      <protection locked="0"/>
    </xf>
    <xf numFmtId="0" fontId="25" fillId="0" borderId="261" xfId="39" applyFont="1" applyFill="1" applyBorder="1" applyAlignment="1" applyProtection="1">
      <alignment horizontal="center"/>
      <protection locked="0"/>
    </xf>
    <xf numFmtId="1" fontId="25" fillId="41" borderId="70" xfId="40" applyNumberFormat="1" applyFont="1" applyFill="1" applyBorder="1" applyAlignment="1">
      <alignment horizontal="center"/>
    </xf>
    <xf numFmtId="1" fontId="30" fillId="25" borderId="113" xfId="46" applyNumberFormat="1" applyFont="1" applyFill="1" applyBorder="1" applyAlignment="1" applyProtection="1">
      <alignment horizontal="center"/>
    </xf>
    <xf numFmtId="0" fontId="33" fillId="0" borderId="358" xfId="46" applyFont="1" applyBorder="1"/>
    <xf numFmtId="1" fontId="25" fillId="41" borderId="359" xfId="40" applyNumberFormat="1" applyFont="1" applyFill="1" applyBorder="1" applyAlignment="1">
      <alignment horizontal="center" vertical="center" shrinkToFit="1"/>
    </xf>
    <xf numFmtId="0" fontId="25" fillId="0" borderId="70" xfId="40" applyFont="1" applyFill="1" applyBorder="1"/>
    <xf numFmtId="0" fontId="25" fillId="35" borderId="74" xfId="46" applyFont="1" applyFill="1" applyBorder="1" applyAlignment="1" applyProtection="1">
      <alignment horizontal="left"/>
      <protection locked="0"/>
    </xf>
    <xf numFmtId="0" fontId="34" fillId="25" borderId="353" xfId="40" applyFont="1" applyFill="1" applyBorder="1" applyAlignment="1">
      <alignment horizontal="center"/>
    </xf>
    <xf numFmtId="0" fontId="34" fillId="41" borderId="353" xfId="40" applyFont="1" applyFill="1" applyBorder="1" applyAlignment="1">
      <alignment horizontal="center"/>
    </xf>
    <xf numFmtId="0" fontId="34" fillId="0" borderId="360" xfId="39" applyFont="1" applyBorder="1" applyAlignment="1" applyProtection="1">
      <alignment horizontal="center"/>
      <protection locked="0"/>
    </xf>
    <xf numFmtId="1" fontId="34" fillId="4" borderId="311" xfId="40" applyNumberFormat="1" applyFont="1" applyFill="1" applyBorder="1" applyAlignment="1">
      <alignment horizontal="center"/>
    </xf>
    <xf numFmtId="0" fontId="34" fillId="0" borderId="348" xfId="39" applyFont="1" applyBorder="1" applyAlignment="1" applyProtection="1">
      <alignment horizontal="center"/>
      <protection locked="0"/>
    </xf>
    <xf numFmtId="0" fontId="34" fillId="0" borderId="310" xfId="39" applyFont="1" applyBorder="1" applyAlignment="1" applyProtection="1">
      <alignment horizontal="center"/>
      <protection locked="0"/>
    </xf>
    <xf numFmtId="0" fontId="34" fillId="0" borderId="347" xfId="39" applyFont="1" applyBorder="1" applyAlignment="1" applyProtection="1">
      <alignment horizontal="center"/>
      <protection locked="0"/>
    </xf>
    <xf numFmtId="0" fontId="34" fillId="0" borderId="361" xfId="39" applyFont="1" applyBorder="1" applyAlignment="1" applyProtection="1">
      <alignment horizontal="center"/>
      <protection locked="0"/>
    </xf>
    <xf numFmtId="0" fontId="34" fillId="0" borderId="313" xfId="39" applyFont="1" applyBorder="1" applyAlignment="1" applyProtection="1">
      <alignment horizontal="center"/>
      <protection locked="0"/>
    </xf>
    <xf numFmtId="0" fontId="34" fillId="0" borderId="362" xfId="39" applyFont="1" applyBorder="1" applyAlignment="1" applyProtection="1">
      <alignment horizontal="center"/>
      <protection locked="0"/>
    </xf>
    <xf numFmtId="0" fontId="34" fillId="0" borderId="363" xfId="39" applyFont="1" applyBorder="1" applyAlignment="1" applyProtection="1">
      <alignment horizontal="center"/>
      <protection locked="0"/>
    </xf>
    <xf numFmtId="0" fontId="25" fillId="0" borderId="364" xfId="0" applyFont="1" applyFill="1" applyBorder="1"/>
    <xf numFmtId="0" fontId="25" fillId="0" borderId="364" xfId="40" applyFont="1" applyBorder="1"/>
    <xf numFmtId="0" fontId="36" fillId="0" borderId="73" xfId="0" applyFont="1" applyFill="1" applyBorder="1"/>
    <xf numFmtId="0" fontId="34" fillId="0" borderId="0" xfId="40" applyFont="1" applyFill="1" applyBorder="1"/>
    <xf numFmtId="0" fontId="34" fillId="0" borderId="0" xfId="46" applyFont="1" applyFill="1" applyBorder="1"/>
    <xf numFmtId="0" fontId="34" fillId="0" borderId="0" xfId="40" applyFont="1" applyFill="1" applyBorder="1" applyAlignment="1">
      <alignment vertical="center"/>
    </xf>
    <xf numFmtId="0" fontId="34" fillId="0" borderId="0" xfId="39" applyFont="1" applyBorder="1" applyAlignment="1" applyProtection="1">
      <alignment horizontal="center"/>
      <protection locked="0"/>
    </xf>
    <xf numFmtId="1" fontId="34" fillId="0" borderId="0" xfId="40" applyNumberFormat="1" applyFont="1" applyFill="1" applyBorder="1" applyAlignment="1">
      <alignment horizontal="center"/>
    </xf>
    <xf numFmtId="0" fontId="34" fillId="0" borderId="0" xfId="39" applyFont="1" applyFill="1" applyBorder="1" applyAlignment="1" applyProtection="1">
      <alignment horizontal="center"/>
      <protection locked="0"/>
    </xf>
    <xf numFmtId="0" fontId="34" fillId="0" borderId="0" xfId="40" applyFont="1" applyBorder="1"/>
    <xf numFmtId="0" fontId="27" fillId="0" borderId="243" xfId="39" applyFont="1" applyBorder="1" applyAlignment="1" applyProtection="1">
      <alignment horizontal="center"/>
      <protection locked="0"/>
    </xf>
    <xf numFmtId="0" fontId="34" fillId="0" borderId="365" xfId="39" applyFont="1" applyBorder="1" applyAlignment="1" applyProtection="1">
      <alignment horizontal="center"/>
      <protection locked="0"/>
    </xf>
    <xf numFmtId="0" fontId="34" fillId="0" borderId="366" xfId="39" applyFont="1" applyBorder="1" applyAlignment="1" applyProtection="1">
      <alignment horizontal="center"/>
      <protection locked="0"/>
    </xf>
    <xf numFmtId="0" fontId="34" fillId="0" borderId="367" xfId="39" applyFont="1" applyBorder="1" applyAlignment="1" applyProtection="1">
      <alignment horizontal="center"/>
      <protection locked="0"/>
    </xf>
    <xf numFmtId="0" fontId="34" fillId="0" borderId="368" xfId="39" applyFont="1" applyBorder="1" applyAlignment="1" applyProtection="1">
      <alignment horizontal="center"/>
      <protection locked="0"/>
    </xf>
    <xf numFmtId="0" fontId="25" fillId="0" borderId="74" xfId="0" applyFont="1" applyFill="1" applyBorder="1" applyAlignment="1">
      <alignment wrapText="1"/>
    </xf>
    <xf numFmtId="0" fontId="25" fillId="0" borderId="369" xfId="0" applyFont="1" applyFill="1" applyBorder="1"/>
    <xf numFmtId="0" fontId="25" fillId="0" borderId="369" xfId="0" applyFont="1" applyFill="1" applyBorder="1" applyAlignment="1">
      <alignment wrapText="1"/>
    </xf>
    <xf numFmtId="0" fontId="25" fillId="0" borderId="368" xfId="0" applyFont="1" applyFill="1" applyBorder="1"/>
    <xf numFmtId="1" fontId="34" fillId="39" borderId="355" xfId="40" applyNumberFormat="1" applyFont="1" applyFill="1" applyBorder="1" applyAlignment="1">
      <alignment horizontal="center"/>
    </xf>
    <xf numFmtId="0" fontId="34" fillId="0" borderId="371" xfId="39" applyFont="1" applyBorder="1" applyAlignment="1" applyProtection="1">
      <alignment horizontal="center"/>
      <protection locked="0"/>
    </xf>
    <xf numFmtId="0" fontId="34" fillId="0" borderId="372" xfId="39" applyFont="1" applyBorder="1" applyAlignment="1" applyProtection="1">
      <alignment horizontal="center"/>
      <protection locked="0"/>
    </xf>
    <xf numFmtId="0" fontId="34" fillId="0" borderId="373" xfId="39" applyFont="1" applyBorder="1" applyAlignment="1" applyProtection="1">
      <alignment horizontal="center"/>
      <protection locked="0"/>
    </xf>
    <xf numFmtId="0" fontId="34" fillId="0" borderId="82" xfId="39" applyFont="1" applyBorder="1" applyAlignment="1" applyProtection="1">
      <alignment horizontal="center"/>
      <protection locked="0"/>
    </xf>
    <xf numFmtId="0" fontId="34" fillId="0" borderId="374" xfId="39" applyFont="1" applyBorder="1" applyAlignment="1" applyProtection="1">
      <alignment horizontal="center"/>
      <protection locked="0"/>
    </xf>
    <xf numFmtId="0" fontId="25" fillId="0" borderId="375" xfId="0" applyFont="1" applyFill="1" applyBorder="1"/>
    <xf numFmtId="0" fontId="25" fillId="0" borderId="376" xfId="39" applyFont="1" applyFill="1" applyBorder="1" applyAlignment="1" applyProtection="1">
      <alignment horizontal="left" vertical="top"/>
      <protection locked="0"/>
    </xf>
    <xf numFmtId="0" fontId="25" fillId="0" borderId="377" xfId="40" applyFont="1" applyFill="1" applyBorder="1"/>
    <xf numFmtId="0" fontId="34" fillId="0" borderId="377" xfId="39" applyFont="1" applyBorder="1" applyAlignment="1" applyProtection="1">
      <alignment horizontal="center"/>
      <protection locked="0"/>
    </xf>
    <xf numFmtId="0" fontId="34" fillId="0" borderId="381" xfId="39" applyFont="1" applyBorder="1" applyAlignment="1" applyProtection="1">
      <alignment horizontal="center"/>
      <protection locked="0"/>
    </xf>
    <xf numFmtId="0" fontId="34" fillId="0" borderId="74" xfId="39" applyFont="1" applyBorder="1" applyAlignment="1" applyProtection="1">
      <alignment horizontal="center"/>
      <protection locked="0"/>
    </xf>
    <xf numFmtId="0" fontId="34" fillId="0" borderId="382" xfId="39" applyFont="1" applyBorder="1" applyAlignment="1" applyProtection="1">
      <alignment horizontal="center"/>
      <protection locked="0"/>
    </xf>
    <xf numFmtId="0" fontId="34" fillId="0" borderId="383" xfId="39" applyFont="1" applyBorder="1" applyAlignment="1" applyProtection="1">
      <alignment horizontal="center"/>
      <protection locked="0"/>
    </xf>
    <xf numFmtId="0" fontId="25" fillId="0" borderId="381" xfId="0" applyFont="1" applyFill="1" applyBorder="1" applyAlignment="1">
      <alignment wrapText="1"/>
    </xf>
    <xf numFmtId="0" fontId="25" fillId="0" borderId="384" xfId="0" applyFont="1" applyFill="1" applyBorder="1"/>
    <xf numFmtId="0" fontId="34" fillId="0" borderId="385" xfId="39" applyFont="1" applyBorder="1" applyAlignment="1" applyProtection="1">
      <alignment horizontal="center"/>
      <protection locked="0"/>
    </xf>
    <xf numFmtId="0" fontId="25" fillId="37" borderId="73" xfId="0" applyFont="1" applyFill="1" applyBorder="1" applyAlignment="1">
      <alignment vertical="center" wrapText="1"/>
    </xf>
    <xf numFmtId="0" fontId="25" fillId="37" borderId="353" xfId="0" applyFont="1" applyFill="1" applyBorder="1" applyAlignment="1">
      <alignment vertical="center" wrapText="1"/>
    </xf>
    <xf numFmtId="0" fontId="34" fillId="0" borderId="386" xfId="46" applyFont="1" applyFill="1" applyBorder="1" applyAlignment="1" applyProtection="1">
      <alignment horizontal="center" vertical="center"/>
      <protection locked="0"/>
    </xf>
    <xf numFmtId="0" fontId="34" fillId="0" borderId="386" xfId="46" applyFont="1" applyBorder="1" applyAlignment="1" applyProtection="1">
      <alignment horizontal="center" vertical="center"/>
      <protection locked="0"/>
    </xf>
    <xf numFmtId="0" fontId="25" fillId="0" borderId="98" xfId="0" applyFont="1" applyFill="1" applyBorder="1"/>
    <xf numFmtId="0" fontId="25" fillId="0" borderId="387" xfId="0" applyFont="1" applyFill="1" applyBorder="1"/>
    <xf numFmtId="0" fontId="25" fillId="0" borderId="387" xfId="0" applyFont="1" applyFill="1" applyBorder="1" applyAlignment="1">
      <alignment wrapText="1"/>
    </xf>
    <xf numFmtId="0" fontId="34" fillId="0" borderId="388" xfId="39" applyFont="1" applyBorder="1" applyAlignment="1" applyProtection="1">
      <alignment horizontal="center"/>
      <protection locked="0"/>
    </xf>
    <xf numFmtId="1" fontId="34" fillId="4" borderId="389" xfId="40" applyNumberFormat="1" applyFont="1" applyFill="1" applyBorder="1" applyAlignment="1">
      <alignment horizontal="center"/>
    </xf>
    <xf numFmtId="0" fontId="34" fillId="0" borderId="390" xfId="39" applyFont="1" applyBorder="1" applyAlignment="1" applyProtection="1">
      <alignment horizontal="center"/>
      <protection locked="0"/>
    </xf>
    <xf numFmtId="0" fontId="34" fillId="0" borderId="391" xfId="39" applyFont="1" applyBorder="1" applyAlignment="1" applyProtection="1">
      <alignment horizontal="center"/>
      <protection locked="0"/>
    </xf>
    <xf numFmtId="0" fontId="34" fillId="0" borderId="392" xfId="39" applyFont="1" applyBorder="1" applyAlignment="1" applyProtection="1">
      <alignment horizontal="center"/>
      <protection locked="0"/>
    </xf>
    <xf numFmtId="0" fontId="34" fillId="0" borderId="393" xfId="39" applyFont="1" applyBorder="1" applyAlignment="1" applyProtection="1">
      <alignment horizontal="center"/>
      <protection locked="0"/>
    </xf>
    <xf numFmtId="1" fontId="34" fillId="0" borderId="389" xfId="40" applyNumberFormat="1" applyFont="1" applyFill="1" applyBorder="1" applyAlignment="1">
      <alignment horizontal="center"/>
    </xf>
    <xf numFmtId="0" fontId="34" fillId="0" borderId="394" xfId="39" applyFont="1" applyBorder="1" applyAlignment="1" applyProtection="1">
      <alignment horizontal="center"/>
      <protection locked="0"/>
    </xf>
    <xf numFmtId="0" fontId="34" fillId="0" borderId="395" xfId="39" applyFont="1" applyBorder="1" applyAlignment="1" applyProtection="1">
      <alignment horizontal="center"/>
      <protection locked="0"/>
    </xf>
    <xf numFmtId="1" fontId="34" fillId="4" borderId="396" xfId="40" applyNumberFormat="1" applyFont="1" applyFill="1" applyBorder="1" applyAlignment="1">
      <alignment horizontal="center"/>
    </xf>
    <xf numFmtId="0" fontId="34" fillId="0" borderId="397" xfId="39" applyFont="1" applyBorder="1" applyAlignment="1" applyProtection="1">
      <alignment horizontal="center"/>
      <protection locked="0"/>
    </xf>
    <xf numFmtId="1" fontId="34" fillId="39" borderId="0" xfId="40" applyNumberFormat="1" applyFont="1" applyFill="1" applyBorder="1" applyAlignment="1">
      <alignment horizontal="center"/>
    </xf>
    <xf numFmtId="0" fontId="25" fillId="0" borderId="353" xfId="0" applyFont="1" applyFill="1" applyBorder="1"/>
    <xf numFmtId="0" fontId="25" fillId="0" borderId="359" xfId="0" applyFont="1" applyFill="1" applyBorder="1" applyAlignment="1">
      <alignment wrapText="1"/>
    </xf>
    <xf numFmtId="0" fontId="34" fillId="37" borderId="239" xfId="39" applyFont="1" applyFill="1" applyBorder="1" applyAlignment="1" applyProtection="1">
      <alignment horizontal="center"/>
      <protection locked="0"/>
    </xf>
    <xf numFmtId="0" fontId="34" fillId="0" borderId="153" xfId="39" applyFont="1" applyBorder="1" applyAlignment="1" applyProtection="1">
      <alignment horizontal="center"/>
      <protection locked="0"/>
    </xf>
    <xf numFmtId="1" fontId="34" fillId="4" borderId="15" xfId="40" applyNumberFormat="1" applyFont="1" applyFill="1" applyBorder="1" applyAlignment="1">
      <alignment horizontal="center"/>
    </xf>
    <xf numFmtId="0" fontId="34" fillId="0" borderId="14" xfId="39" applyFont="1" applyBorder="1" applyAlignment="1" applyProtection="1">
      <alignment horizontal="center"/>
      <protection locked="0"/>
    </xf>
    <xf numFmtId="0" fontId="34" fillId="0" borderId="166" xfId="39" applyFont="1" applyBorder="1" applyAlignment="1" applyProtection="1">
      <alignment horizontal="center"/>
      <protection locked="0"/>
    </xf>
    <xf numFmtId="0" fontId="34" fillId="0" borderId="398" xfId="39" applyFont="1" applyBorder="1" applyAlignment="1" applyProtection="1">
      <alignment horizontal="center"/>
      <protection locked="0"/>
    </xf>
    <xf numFmtId="0" fontId="34" fillId="0" borderId="399" xfId="39" applyFont="1" applyBorder="1" applyAlignment="1" applyProtection="1">
      <alignment horizontal="center"/>
      <protection locked="0"/>
    </xf>
    <xf numFmtId="1" fontId="34" fillId="39" borderId="353" xfId="40" applyNumberFormat="1" applyFont="1" applyFill="1" applyBorder="1" applyAlignment="1">
      <alignment horizontal="center"/>
    </xf>
    <xf numFmtId="0" fontId="34" fillId="0" borderId="353" xfId="39" applyFont="1" applyBorder="1" applyAlignment="1" applyProtection="1">
      <alignment horizontal="center"/>
      <protection locked="0"/>
    </xf>
    <xf numFmtId="1" fontId="34" fillId="4" borderId="353" xfId="40" applyNumberFormat="1" applyFont="1" applyFill="1" applyBorder="1" applyAlignment="1">
      <alignment horizontal="center"/>
    </xf>
    <xf numFmtId="0" fontId="34" fillId="0" borderId="400" xfId="39" applyFont="1" applyBorder="1" applyAlignment="1" applyProtection="1">
      <alignment horizontal="center"/>
      <protection locked="0"/>
    </xf>
    <xf numFmtId="0" fontId="34" fillId="0" borderId="401" xfId="39" applyFont="1" applyBorder="1" applyAlignment="1" applyProtection="1">
      <alignment horizontal="center"/>
      <protection locked="0"/>
    </xf>
    <xf numFmtId="0" fontId="34" fillId="0" borderId="402" xfId="39" applyFont="1" applyBorder="1" applyAlignment="1" applyProtection="1">
      <alignment horizontal="center"/>
      <protection locked="0"/>
    </xf>
    <xf numFmtId="0" fontId="34" fillId="0" borderId="403" xfId="39" applyFont="1" applyBorder="1" applyAlignment="1" applyProtection="1">
      <alignment horizontal="center"/>
      <protection locked="0"/>
    </xf>
    <xf numFmtId="0" fontId="34" fillId="37" borderId="368" xfId="39" applyFont="1" applyFill="1" applyBorder="1" applyAlignment="1" applyProtection="1">
      <alignment horizontal="center"/>
      <protection locked="0"/>
    </xf>
    <xf numFmtId="0" fontId="25" fillId="0" borderId="403" xfId="0" applyFont="1" applyFill="1" applyBorder="1" applyAlignment="1">
      <alignment wrapText="1"/>
    </xf>
    <xf numFmtId="0" fontId="25" fillId="0" borderId="403" xfId="0" applyFont="1" applyFill="1" applyBorder="1"/>
    <xf numFmtId="0" fontId="34" fillId="0" borderId="364" xfId="39" applyFont="1" applyBorder="1" applyAlignment="1" applyProtection="1">
      <alignment horizontal="center"/>
      <protection locked="0"/>
    </xf>
    <xf numFmtId="0" fontId="34" fillId="0" borderId="364" xfId="46" applyFont="1" applyBorder="1"/>
    <xf numFmtId="0" fontId="34" fillId="0" borderId="404" xfId="39" applyFont="1" applyBorder="1" applyAlignment="1" applyProtection="1">
      <alignment horizontal="center"/>
      <protection locked="0"/>
    </xf>
    <xf numFmtId="0" fontId="34" fillId="0" borderId="405" xfId="39" applyFont="1" applyBorder="1" applyAlignment="1" applyProtection="1">
      <alignment horizontal="center"/>
      <protection locked="0"/>
    </xf>
    <xf numFmtId="0" fontId="34" fillId="0" borderId="406" xfId="39" applyFont="1" applyBorder="1" applyAlignment="1" applyProtection="1">
      <alignment horizontal="center"/>
      <protection locked="0"/>
    </xf>
    <xf numFmtId="0" fontId="25" fillId="37" borderId="73" xfId="0" applyFont="1" applyFill="1" applyBorder="1" applyAlignment="1">
      <alignment horizontal="left" vertical="center" wrapText="1"/>
    </xf>
    <xf numFmtId="0" fontId="25" fillId="0" borderId="359" xfId="0" applyFont="1" applyBorder="1" applyAlignment="1">
      <alignment horizontal="left"/>
    </xf>
    <xf numFmtId="0" fontId="25" fillId="0" borderId="353" xfId="65" applyFont="1" applyFill="1" applyBorder="1" applyAlignment="1">
      <alignment wrapText="1"/>
    </xf>
    <xf numFmtId="0" fontId="25" fillId="0" borderId="353" xfId="65" applyFont="1" applyBorder="1" applyAlignment="1">
      <alignment horizontal="left" vertical="top" wrapText="1"/>
    </xf>
    <xf numFmtId="0" fontId="25" fillId="0" borderId="353" xfId="65" applyFont="1" applyBorder="1"/>
    <xf numFmtId="0" fontId="25" fillId="0" borderId="353" xfId="65" applyFont="1" applyFill="1" applyBorder="1"/>
    <xf numFmtId="0" fontId="25" fillId="37" borderId="353" xfId="0" applyFont="1" applyFill="1" applyBorder="1" applyAlignment="1">
      <alignment horizontal="left" vertical="center" wrapText="1"/>
    </xf>
    <xf numFmtId="0" fontId="25" fillId="0" borderId="353" xfId="65" applyFont="1" applyBorder="1" applyAlignment="1">
      <alignment horizontal="left"/>
    </xf>
    <xf numFmtId="0" fontId="25" fillId="0" borderId="0" xfId="65" applyFont="1" applyAlignment="1">
      <alignment horizontal="left"/>
    </xf>
    <xf numFmtId="0" fontId="30" fillId="0" borderId="73" xfId="65" applyFont="1" applyBorder="1" applyAlignment="1">
      <alignment horizontal="left"/>
    </xf>
    <xf numFmtId="0" fontId="25" fillId="0" borderId="353" xfId="65" applyFont="1" applyBorder="1" applyAlignment="1">
      <alignment horizontal="left" vertical="center" wrapText="1"/>
    </xf>
    <xf numFmtId="0" fontId="34" fillId="0" borderId="101" xfId="46" applyFont="1" applyFill="1" applyBorder="1" applyAlignment="1" applyProtection="1">
      <alignment horizontal="center" vertical="center"/>
      <protection locked="0"/>
    </xf>
    <xf numFmtId="0" fontId="25" fillId="40" borderId="77" xfId="40" applyFont="1" applyFill="1" applyBorder="1" applyAlignment="1" applyProtection="1">
      <alignment horizontal="center"/>
    </xf>
    <xf numFmtId="0" fontId="25" fillId="0" borderId="135" xfId="0" applyFont="1" applyFill="1" applyBorder="1" applyAlignment="1">
      <alignment wrapText="1"/>
    </xf>
    <xf numFmtId="0" fontId="25" fillId="0" borderId="406" xfId="39" applyNumberFormat="1" applyFont="1" applyFill="1" applyBorder="1" applyAlignment="1" applyProtection="1">
      <alignment horizontal="center"/>
      <protection locked="0"/>
    </xf>
    <xf numFmtId="1" fontId="25" fillId="39" borderId="229" xfId="40" applyNumberFormat="1" applyFont="1" applyFill="1" applyBorder="1" applyAlignment="1" applyProtection="1">
      <alignment horizontal="center"/>
    </xf>
    <xf numFmtId="0" fontId="25" fillId="0" borderId="228" xfId="39" applyNumberFormat="1" applyFont="1" applyFill="1" applyBorder="1" applyAlignment="1" applyProtection="1">
      <alignment horizontal="center"/>
      <protection locked="0"/>
    </xf>
    <xf numFmtId="0" fontId="25" fillId="0" borderId="405" xfId="39" applyNumberFormat="1" applyFont="1" applyFill="1" applyBorder="1" applyAlignment="1" applyProtection="1">
      <alignment horizontal="center"/>
      <protection locked="0"/>
    </xf>
    <xf numFmtId="0" fontId="34" fillId="0" borderId="228" xfId="39" applyNumberFormat="1" applyFont="1" applyFill="1" applyBorder="1" applyAlignment="1" applyProtection="1">
      <alignment horizontal="center"/>
      <protection locked="0"/>
    </xf>
    <xf numFmtId="1" fontId="34" fillId="39" borderId="229" xfId="40" applyNumberFormat="1" applyFont="1" applyFill="1" applyBorder="1" applyAlignment="1" applyProtection="1">
      <alignment horizontal="center"/>
    </xf>
    <xf numFmtId="0" fontId="34" fillId="0" borderId="405" xfId="39" applyNumberFormat="1" applyFont="1" applyFill="1" applyBorder="1" applyAlignment="1" applyProtection="1">
      <alignment horizontal="center"/>
      <protection locked="0"/>
    </xf>
    <xf numFmtId="0" fontId="25" fillId="0" borderId="233" xfId="39" applyNumberFormat="1" applyFont="1" applyFill="1" applyBorder="1" applyAlignment="1" applyProtection="1">
      <alignment horizontal="center"/>
      <protection locked="0"/>
    </xf>
    <xf numFmtId="1" fontId="25" fillId="39" borderId="231" xfId="40" applyNumberFormat="1" applyFont="1" applyFill="1" applyBorder="1" applyAlignment="1" applyProtection="1">
      <alignment horizontal="center"/>
    </xf>
    <xf numFmtId="0" fontId="25" fillId="0" borderId="230" xfId="39" applyNumberFormat="1" applyFont="1" applyFill="1" applyBorder="1" applyAlignment="1" applyProtection="1">
      <alignment horizontal="center"/>
      <protection locked="0"/>
    </xf>
    <xf numFmtId="0" fontId="25" fillId="0" borderId="234" xfId="39" applyNumberFormat="1" applyFont="1" applyFill="1" applyBorder="1" applyAlignment="1" applyProtection="1">
      <alignment horizontal="center"/>
      <protection locked="0"/>
    </xf>
    <xf numFmtId="1" fontId="25" fillId="39" borderId="237" xfId="40" applyNumberFormat="1" applyFont="1" applyFill="1" applyBorder="1" applyAlignment="1" applyProtection="1">
      <alignment horizontal="center"/>
    </xf>
    <xf numFmtId="0" fontId="25" fillId="0" borderId="407" xfId="0" applyFont="1" applyFill="1" applyBorder="1"/>
    <xf numFmtId="0" fontId="25" fillId="0" borderId="408" xfId="0" applyFont="1" applyFill="1" applyBorder="1"/>
    <xf numFmtId="0" fontId="34" fillId="0" borderId="406" xfId="39" applyNumberFormat="1" applyFont="1" applyFill="1" applyBorder="1" applyAlignment="1" applyProtection="1">
      <alignment horizontal="center"/>
      <protection locked="0"/>
    </xf>
    <xf numFmtId="0" fontId="25" fillId="0" borderId="376" xfId="39" applyNumberFormat="1" applyFont="1" applyBorder="1" applyAlignment="1" applyProtection="1">
      <alignment horizontal="center"/>
      <protection locked="0"/>
    </xf>
    <xf numFmtId="1" fontId="25" fillId="4" borderId="409" xfId="40" applyNumberFormat="1" applyFont="1" applyFill="1" applyBorder="1" applyAlignment="1" applyProtection="1">
      <alignment horizontal="center"/>
    </xf>
    <xf numFmtId="0" fontId="25" fillId="0" borderId="409" xfId="39" applyNumberFormat="1" applyFont="1" applyBorder="1" applyAlignment="1" applyProtection="1">
      <alignment horizontal="center"/>
      <protection locked="0"/>
    </xf>
    <xf numFmtId="0" fontId="25" fillId="0" borderId="410" xfId="39" applyNumberFormat="1" applyFont="1" applyBorder="1" applyAlignment="1" applyProtection="1">
      <alignment horizontal="center"/>
      <protection locked="0"/>
    </xf>
    <xf numFmtId="1" fontId="25" fillId="42" borderId="409" xfId="40" applyNumberFormat="1" applyFont="1" applyFill="1" applyBorder="1" applyAlignment="1" applyProtection="1">
      <alignment horizontal="center"/>
    </xf>
    <xf numFmtId="0" fontId="34" fillId="0" borderId="0" xfId="39" applyNumberFormat="1" applyFont="1" applyFill="1" applyBorder="1" applyAlignment="1" applyProtection="1">
      <alignment horizontal="center"/>
      <protection locked="0"/>
    </xf>
    <xf numFmtId="1" fontId="34" fillId="0" borderId="0" xfId="40" applyNumberFormat="1" applyFont="1" applyFill="1" applyBorder="1" applyAlignment="1" applyProtection="1">
      <alignment horizontal="center"/>
    </xf>
    <xf numFmtId="0" fontId="34" fillId="0" borderId="0" xfId="40" applyFont="1" applyFill="1" applyBorder="1" applyAlignment="1" applyProtection="1">
      <alignment horizontal="center"/>
    </xf>
    <xf numFmtId="1" fontId="34" fillId="0" borderId="0" xfId="40" applyNumberFormat="1" applyFont="1" applyFill="1" applyBorder="1" applyAlignment="1" applyProtection="1">
      <alignment horizontal="center" vertical="center" shrinkToFit="1"/>
    </xf>
    <xf numFmtId="0" fontId="25" fillId="0" borderId="0" xfId="0" applyFont="1" applyFill="1" applyBorder="1"/>
    <xf numFmtId="0" fontId="25" fillId="0" borderId="0" xfId="40" applyFont="1" applyFill="1"/>
    <xf numFmtId="0" fontId="25" fillId="0" borderId="108" xfId="46" applyFont="1" applyBorder="1" applyAlignment="1" applyProtection="1">
      <alignment horizontal="left" vertical="center"/>
      <protection locked="0"/>
    </xf>
    <xf numFmtId="0" fontId="25" fillId="40" borderId="188" xfId="46" applyFont="1" applyFill="1" applyBorder="1" applyAlignment="1">
      <alignment horizontal="center"/>
    </xf>
    <xf numFmtId="0" fontId="25" fillId="0" borderId="413" xfId="0" applyFont="1" applyFill="1" applyBorder="1" applyAlignment="1">
      <alignment wrapText="1"/>
    </xf>
    <xf numFmtId="0" fontId="34" fillId="0" borderId="414" xfId="39" applyFont="1" applyBorder="1" applyAlignment="1" applyProtection="1">
      <alignment horizontal="center"/>
      <protection locked="0"/>
    </xf>
    <xf numFmtId="1" fontId="34" fillId="39" borderId="415" xfId="40" applyNumberFormat="1" applyFont="1" applyFill="1" applyBorder="1" applyAlignment="1">
      <alignment horizontal="center"/>
    </xf>
    <xf numFmtId="0" fontId="34" fillId="0" borderId="415" xfId="39" applyFont="1" applyBorder="1" applyAlignment="1" applyProtection="1">
      <alignment horizontal="center"/>
      <protection locked="0"/>
    </xf>
    <xf numFmtId="0" fontId="34" fillId="0" borderId="413" xfId="39" applyFont="1" applyBorder="1" applyAlignment="1" applyProtection="1">
      <alignment horizontal="center"/>
      <protection locked="0"/>
    </xf>
    <xf numFmtId="0" fontId="34" fillId="0" borderId="355" xfId="39" applyFont="1" applyBorder="1" applyAlignment="1" applyProtection="1">
      <alignment horizontal="center"/>
      <protection locked="0"/>
    </xf>
    <xf numFmtId="0" fontId="34" fillId="0" borderId="108" xfId="39" applyFont="1" applyBorder="1" applyAlignment="1" applyProtection="1">
      <alignment horizontal="center"/>
      <protection locked="0"/>
    </xf>
    <xf numFmtId="0" fontId="34" fillId="0" borderId="416" xfId="39" applyFont="1" applyBorder="1" applyAlignment="1" applyProtection="1">
      <alignment horizontal="center"/>
      <protection locked="0"/>
    </xf>
    <xf numFmtId="0" fontId="25" fillId="0" borderId="415" xfId="40" applyFont="1" applyFill="1" applyBorder="1"/>
    <xf numFmtId="0" fontId="41" fillId="37" borderId="73" xfId="0" applyFont="1" applyFill="1" applyBorder="1" applyAlignment="1">
      <alignment horizontal="left" vertical="center" wrapText="1"/>
    </xf>
    <xf numFmtId="0" fontId="41" fillId="37" borderId="73" xfId="0" applyFont="1" applyFill="1" applyBorder="1" applyAlignment="1">
      <alignment vertical="center" wrapText="1"/>
    </xf>
    <xf numFmtId="0" fontId="41" fillId="37" borderId="408" xfId="0" applyFont="1" applyFill="1" applyBorder="1" applyAlignment="1">
      <alignment horizontal="left" vertical="center" wrapText="1"/>
    </xf>
    <xf numFmtId="0" fontId="41" fillId="37" borderId="408" xfId="0" applyFont="1" applyFill="1" applyBorder="1" applyAlignment="1">
      <alignment vertical="center" wrapText="1"/>
    </xf>
    <xf numFmtId="0" fontId="41" fillId="37" borderId="353" xfId="0" applyFont="1" applyFill="1" applyBorder="1" applyAlignment="1">
      <alignment horizontal="left" vertical="center" wrapText="1"/>
    </xf>
    <xf numFmtId="0" fontId="41" fillId="37" borderId="353" xfId="0" applyFont="1" applyFill="1" applyBorder="1" applyAlignment="1">
      <alignment vertical="center" wrapText="1"/>
    </xf>
    <xf numFmtId="0" fontId="25" fillId="0" borderId="191" xfId="40" applyFont="1" applyFill="1" applyBorder="1"/>
    <xf numFmtId="0" fontId="41" fillId="0" borderId="73" xfId="40" applyFont="1" applyFill="1" applyBorder="1"/>
    <xf numFmtId="0" fontId="25" fillId="37" borderId="74" xfId="40" applyFont="1" applyFill="1" applyBorder="1" applyProtection="1">
      <protection locked="0"/>
    </xf>
    <xf numFmtId="0" fontId="41" fillId="31" borderId="20" xfId="40" applyFont="1" applyFill="1" applyBorder="1" applyAlignment="1" applyProtection="1">
      <alignment horizontal="center"/>
      <protection locked="0"/>
    </xf>
    <xf numFmtId="0" fontId="41" fillId="31" borderId="19" xfId="40" applyFont="1" applyFill="1" applyBorder="1" applyAlignment="1" applyProtection="1">
      <alignment horizontal="center"/>
      <protection locked="0"/>
    </xf>
    <xf numFmtId="0" fontId="41" fillId="0" borderId="71" xfId="40" applyFont="1" applyBorder="1"/>
    <xf numFmtId="0" fontId="41" fillId="31" borderId="156" xfId="40" applyFont="1" applyFill="1" applyBorder="1" applyProtection="1">
      <protection locked="0"/>
    </xf>
    <xf numFmtId="0" fontId="41" fillId="31" borderId="387" xfId="40" applyFont="1" applyFill="1" applyBorder="1" applyProtection="1">
      <protection locked="0"/>
    </xf>
    <xf numFmtId="0" fontId="25" fillId="0" borderId="74" xfId="40" applyFont="1" applyFill="1" applyBorder="1" applyAlignment="1" applyProtection="1">
      <alignment horizontal="left"/>
      <protection locked="0"/>
    </xf>
    <xf numFmtId="0" fontId="25" fillId="0" borderId="74" xfId="46" applyFont="1" applyFill="1" applyBorder="1" applyProtection="1">
      <protection locked="0"/>
    </xf>
    <xf numFmtId="0" fontId="25" fillId="0" borderId="74" xfId="46" applyFont="1" applyFill="1" applyBorder="1" applyAlignment="1" applyProtection="1">
      <alignment horizontal="left"/>
      <protection locked="0"/>
    </xf>
    <xf numFmtId="0" fontId="25" fillId="0" borderId="216" xfId="40" applyFont="1" applyFill="1" applyBorder="1" applyProtection="1">
      <protection locked="0"/>
    </xf>
    <xf numFmtId="0" fontId="25" fillId="0" borderId="75" xfId="40" applyFont="1" applyFill="1" applyBorder="1" applyAlignment="1" applyProtection="1">
      <alignment horizontal="left" vertical="center"/>
      <protection locked="0"/>
    </xf>
    <xf numFmtId="0" fontId="25" fillId="0" borderId="75" xfId="46" applyFont="1" applyFill="1" applyBorder="1" applyAlignment="1" applyProtection="1">
      <alignment horizontal="left" vertical="center"/>
      <protection locked="0"/>
    </xf>
    <xf numFmtId="0" fontId="25" fillId="0" borderId="70" xfId="40" applyFont="1" applyFill="1" applyBorder="1" applyAlignment="1" applyProtection="1">
      <alignment horizontal="left" vertical="center"/>
      <protection locked="0"/>
    </xf>
    <xf numFmtId="0" fontId="25" fillId="0" borderId="218" xfId="0" applyFont="1" applyFill="1" applyBorder="1" applyAlignment="1">
      <alignment horizontal="left"/>
    </xf>
    <xf numFmtId="0" fontId="25" fillId="0" borderId="260" xfId="46" applyFont="1" applyFill="1" applyBorder="1" applyAlignment="1" applyProtection="1">
      <alignment horizontal="left"/>
      <protection locked="0"/>
    </xf>
    <xf numFmtId="0" fontId="25" fillId="0" borderId="343" xfId="46" applyFont="1" applyFill="1" applyBorder="1" applyAlignment="1" applyProtection="1">
      <alignment horizontal="left"/>
      <protection locked="0"/>
    </xf>
    <xf numFmtId="1" fontId="25" fillId="0" borderId="348" xfId="40" applyNumberFormat="1" applyFont="1" applyBorder="1" applyAlignment="1" applyProtection="1">
      <alignment horizontal="center"/>
      <protection locked="0"/>
    </xf>
    <xf numFmtId="0" fontId="25" fillId="0" borderId="190" xfId="40" applyFont="1" applyFill="1" applyBorder="1"/>
    <xf numFmtId="0" fontId="25" fillId="0" borderId="259" xfId="40" applyFont="1" applyFill="1" applyBorder="1"/>
    <xf numFmtId="0" fontId="33" fillId="0" borderId="0" xfId="46" applyFont="1" applyFill="1"/>
    <xf numFmtId="0" fontId="25" fillId="0" borderId="73" xfId="46" applyFont="1" applyFill="1" applyBorder="1"/>
    <xf numFmtId="0" fontId="30" fillId="35" borderId="335" xfId="40" applyFont="1" applyFill="1" applyBorder="1"/>
    <xf numFmtId="0" fontId="30" fillId="35" borderId="190" xfId="46" applyFont="1" applyFill="1" applyBorder="1" applyAlignment="1" applyProtection="1">
      <alignment horizontal="left" vertical="center"/>
      <protection locked="0"/>
    </xf>
    <xf numFmtId="0" fontId="30" fillId="35" borderId="190" xfId="46" applyFont="1" applyFill="1" applyBorder="1" applyAlignment="1" applyProtection="1">
      <alignment horizontal="left" wrapText="1"/>
      <protection locked="0"/>
    </xf>
    <xf numFmtId="0" fontId="41" fillId="0" borderId="74" xfId="46" applyFont="1" applyFill="1" applyBorder="1" applyAlignment="1" applyProtection="1">
      <alignment horizontal="left"/>
      <protection locked="0"/>
    </xf>
    <xf numFmtId="0" fontId="41" fillId="0" borderId="75" xfId="46" applyFont="1" applyFill="1" applyBorder="1" applyAlignment="1" applyProtection="1">
      <alignment horizontal="left" vertical="center"/>
      <protection locked="0"/>
    </xf>
    <xf numFmtId="0" fontId="25" fillId="0" borderId="190" xfId="0" applyFont="1" applyFill="1" applyBorder="1"/>
    <xf numFmtId="0" fontId="25" fillId="0" borderId="74" xfId="0" applyFont="1" applyFill="1" applyBorder="1" applyAlignment="1" applyProtection="1">
      <alignment vertical="center" shrinkToFit="1"/>
      <protection locked="0"/>
    </xf>
    <xf numFmtId="0" fontId="25" fillId="0" borderId="19" xfId="40" applyFont="1" applyFill="1" applyBorder="1" applyAlignment="1">
      <alignment horizontal="center"/>
    </xf>
    <xf numFmtId="0" fontId="41" fillId="0" borderId="19" xfId="40" applyFont="1" applyFill="1" applyBorder="1" applyAlignment="1">
      <alignment horizontal="center"/>
    </xf>
    <xf numFmtId="1" fontId="41" fillId="0" borderId="21" xfId="40" applyNumberFormat="1" applyFont="1" applyBorder="1" applyAlignment="1" applyProtection="1">
      <alignment horizontal="center"/>
      <protection locked="0"/>
    </xf>
    <xf numFmtId="0" fontId="41" fillId="0" borderId="72" xfId="46" applyFont="1" applyBorder="1" applyAlignment="1" applyProtection="1">
      <alignment horizontal="left"/>
      <protection locked="0"/>
    </xf>
    <xf numFmtId="0" fontId="35" fillId="0" borderId="19" xfId="40" applyFont="1" applyFill="1" applyBorder="1" applyAlignment="1">
      <alignment horizontal="center"/>
    </xf>
    <xf numFmtId="0" fontId="25" fillId="0" borderId="260" xfId="0" applyFont="1" applyBorder="1" applyAlignment="1">
      <alignment horizontal="left"/>
    </xf>
    <xf numFmtId="0" fontId="25" fillId="35" borderId="74" xfId="0" applyFont="1" applyFill="1" applyBorder="1"/>
    <xf numFmtId="0" fontId="25" fillId="0" borderId="190" xfId="0" applyFont="1" applyFill="1" applyBorder="1" applyAlignment="1">
      <alignment horizontal="left"/>
    </xf>
    <xf numFmtId="0" fontId="30" fillId="35" borderId="74" xfId="0" applyFont="1" applyFill="1" applyBorder="1" applyAlignment="1" applyProtection="1">
      <alignment vertical="center" shrinkToFit="1"/>
      <protection locked="0"/>
    </xf>
    <xf numFmtId="0" fontId="41" fillId="0" borderId="190" xfId="0" applyFont="1" applyFill="1" applyBorder="1" applyAlignment="1">
      <alignment horizontal="left"/>
    </xf>
    <xf numFmtId="0" fontId="25" fillId="0" borderId="273" xfId="40" applyFont="1" applyFill="1" applyBorder="1" applyProtection="1">
      <protection locked="0"/>
    </xf>
    <xf numFmtId="0" fontId="25" fillId="0" borderId="275" xfId="40" applyFont="1" applyFill="1" applyBorder="1" applyProtection="1">
      <protection locked="0"/>
    </xf>
    <xf numFmtId="0" fontId="25" fillId="0" borderId="285" xfId="40" applyFont="1" applyFill="1" applyBorder="1" applyProtection="1">
      <protection locked="0"/>
    </xf>
    <xf numFmtId="0" fontId="25" fillId="0" borderId="295" xfId="40" applyFont="1" applyFill="1" applyBorder="1" applyProtection="1">
      <protection locked="0"/>
    </xf>
    <xf numFmtId="0" fontId="25" fillId="0" borderId="305" xfId="40" applyFont="1" applyFill="1" applyBorder="1" applyProtection="1">
      <protection locked="0"/>
    </xf>
    <xf numFmtId="0" fontId="25" fillId="0" borderId="73" xfId="46" applyFont="1" applyFill="1" applyBorder="1" applyAlignment="1" applyProtection="1">
      <alignment horizontal="left" vertical="center"/>
      <protection locked="0"/>
    </xf>
    <xf numFmtId="0" fontId="25" fillId="0" borderId="255" xfId="39" applyFont="1" applyFill="1" applyBorder="1" applyAlignment="1" applyProtection="1">
      <alignment horizontal="center"/>
      <protection locked="0"/>
    </xf>
    <xf numFmtId="1" fontId="25" fillId="42" borderId="253" xfId="40" applyNumberFormat="1" applyFont="1" applyFill="1" applyBorder="1" applyAlignment="1">
      <alignment horizontal="center"/>
    </xf>
    <xf numFmtId="0" fontId="25" fillId="0" borderId="342" xfId="40" applyFont="1" applyFill="1" applyBorder="1"/>
    <xf numFmtId="0" fontId="25" fillId="0" borderId="263" xfId="40" applyFont="1" applyFill="1" applyBorder="1"/>
    <xf numFmtId="0" fontId="25" fillId="0" borderId="284" xfId="40" applyFont="1" applyFill="1" applyBorder="1"/>
    <xf numFmtId="0" fontId="25" fillId="0" borderId="294" xfId="40" applyFont="1" applyFill="1" applyBorder="1"/>
    <xf numFmtId="0" fontId="25" fillId="0" borderId="304" xfId="40" applyFont="1" applyFill="1" applyBorder="1"/>
    <xf numFmtId="0" fontId="41" fillId="0" borderId="306" xfId="46" applyFont="1" applyBorder="1" applyAlignment="1" applyProtection="1">
      <alignment horizontal="left"/>
      <protection locked="0"/>
    </xf>
    <xf numFmtId="0" fontId="41" fillId="0" borderId="297" xfId="40" applyFont="1" applyFill="1" applyBorder="1" applyAlignment="1">
      <alignment horizontal="center"/>
    </xf>
    <xf numFmtId="0" fontId="25" fillId="0" borderId="297" xfId="40" applyFont="1" applyFill="1" applyBorder="1" applyAlignment="1">
      <alignment horizontal="center"/>
    </xf>
    <xf numFmtId="1" fontId="41" fillId="0" borderId="303" xfId="40" applyNumberFormat="1" applyFont="1" applyBorder="1" applyAlignment="1" applyProtection="1">
      <alignment horizontal="center"/>
      <protection locked="0"/>
    </xf>
    <xf numFmtId="0" fontId="41" fillId="0" borderId="305" xfId="46" applyFont="1" applyBorder="1" applyAlignment="1" applyProtection="1">
      <alignment horizontal="left"/>
      <protection locked="0"/>
    </xf>
    <xf numFmtId="0" fontId="30" fillId="35" borderId="75" xfId="40" applyFont="1" applyFill="1" applyBorder="1" applyAlignment="1" applyProtection="1">
      <alignment horizontal="left" vertical="center"/>
      <protection locked="0"/>
    </xf>
    <xf numFmtId="0" fontId="41" fillId="35" borderId="20" xfId="39" applyFont="1" applyFill="1" applyBorder="1" applyAlignment="1" applyProtection="1">
      <alignment horizontal="center"/>
      <protection locked="0"/>
    </xf>
    <xf numFmtId="0" fontId="41" fillId="35" borderId="57" xfId="39" applyFont="1" applyFill="1" applyBorder="1" applyAlignment="1" applyProtection="1">
      <alignment horizontal="center"/>
      <protection locked="0"/>
    </xf>
    <xf numFmtId="0" fontId="25" fillId="0" borderId="219" xfId="0" applyFont="1" applyFill="1" applyBorder="1" applyAlignment="1" applyProtection="1">
      <alignment vertical="center" shrinkToFit="1"/>
      <protection locked="0"/>
    </xf>
    <xf numFmtId="0" fontId="30" fillId="35" borderId="190" xfId="40" applyFont="1" applyFill="1" applyBorder="1"/>
    <xf numFmtId="0" fontId="30" fillId="35" borderId="75" xfId="46" applyFont="1" applyFill="1" applyBorder="1" applyAlignment="1" applyProtection="1">
      <alignment horizontal="left" vertical="center"/>
      <protection locked="0"/>
    </xf>
    <xf numFmtId="0" fontId="30" fillId="35" borderId="105" xfId="46" applyFont="1" applyFill="1" applyBorder="1" applyAlignment="1" applyProtection="1">
      <alignment horizontal="left"/>
      <protection locked="0"/>
    </xf>
    <xf numFmtId="0" fontId="25" fillId="35" borderId="418" xfId="39" applyFont="1" applyFill="1" applyBorder="1" applyAlignment="1" applyProtection="1">
      <alignment horizontal="center"/>
      <protection locked="0"/>
    </xf>
    <xf numFmtId="0" fontId="30" fillId="35" borderId="76" xfId="40" applyFont="1" applyFill="1" applyBorder="1" applyProtection="1">
      <protection locked="0"/>
    </xf>
    <xf numFmtId="0" fontId="30" fillId="35" borderId="218" xfId="0" applyFont="1" applyFill="1" applyBorder="1" applyAlignment="1">
      <alignment horizontal="left"/>
    </xf>
    <xf numFmtId="0" fontId="41" fillId="35" borderId="190" xfId="0" applyFont="1" applyFill="1" applyBorder="1" applyAlignment="1">
      <alignment horizontal="left"/>
    </xf>
    <xf numFmtId="1" fontId="41" fillId="0" borderId="299" xfId="40" applyNumberFormat="1" applyFont="1" applyBorder="1" applyAlignment="1" applyProtection="1">
      <alignment horizontal="center"/>
      <protection locked="0"/>
    </xf>
    <xf numFmtId="1" fontId="41" fillId="4" borderId="297" xfId="40" applyNumberFormat="1" applyFont="1" applyFill="1" applyBorder="1" applyAlignment="1">
      <alignment horizontal="center"/>
    </xf>
    <xf numFmtId="1" fontId="41" fillId="0" borderId="297" xfId="40" applyNumberFormat="1" applyFont="1" applyBorder="1" applyAlignment="1" applyProtection="1">
      <alignment horizontal="center"/>
      <protection locked="0"/>
    </xf>
    <xf numFmtId="0" fontId="45" fillId="0" borderId="386" xfId="46" applyFont="1" applyFill="1" applyBorder="1" applyAlignment="1" applyProtection="1">
      <alignment horizontal="center" vertical="center"/>
      <protection locked="0"/>
    </xf>
    <xf numFmtId="0" fontId="45" fillId="25" borderId="73" xfId="40" applyFont="1" applyFill="1" applyBorder="1" applyAlignment="1">
      <alignment horizontal="center"/>
    </xf>
    <xf numFmtId="0" fontId="41" fillId="0" borderId="387" xfId="0" applyFont="1" applyFill="1" applyBorder="1"/>
    <xf numFmtId="0" fontId="45" fillId="0" borderId="238" xfId="46" applyFont="1" applyFill="1" applyBorder="1" applyAlignment="1" applyProtection="1">
      <alignment horizontal="center" vertical="center"/>
      <protection locked="0"/>
    </xf>
    <xf numFmtId="0" fontId="41" fillId="0" borderId="181" xfId="0" applyFont="1" applyFill="1" applyBorder="1"/>
    <xf numFmtId="0" fontId="45" fillId="41" borderId="73" xfId="40" applyFont="1" applyFill="1" applyBorder="1" applyAlignment="1">
      <alignment horizontal="center"/>
    </xf>
    <xf numFmtId="1" fontId="34" fillId="42" borderId="311" xfId="40" applyNumberFormat="1" applyFont="1" applyFill="1" applyBorder="1" applyAlignment="1">
      <alignment horizontal="center"/>
    </xf>
    <xf numFmtId="0" fontId="34" fillId="41" borderId="310" xfId="39" applyFont="1" applyFill="1" applyBorder="1" applyAlignment="1" applyProtection="1">
      <alignment horizontal="center"/>
      <protection locked="0"/>
    </xf>
    <xf numFmtId="0" fontId="34" fillId="41" borderId="360" xfId="39" applyFont="1" applyFill="1" applyBorder="1" applyAlignment="1" applyProtection="1">
      <alignment horizontal="center"/>
      <protection locked="0"/>
    </xf>
    <xf numFmtId="0" fontId="34" fillId="41" borderId="347" xfId="39" applyFont="1" applyFill="1" applyBorder="1" applyAlignment="1" applyProtection="1">
      <alignment horizontal="center"/>
      <protection locked="0"/>
    </xf>
    <xf numFmtId="0" fontId="34" fillId="41" borderId="311" xfId="39" applyFont="1" applyFill="1" applyBorder="1" applyAlignment="1" applyProtection="1">
      <alignment horizontal="center"/>
      <protection locked="0"/>
    </xf>
    <xf numFmtId="0" fontId="34" fillId="41" borderId="312" xfId="39" applyFont="1" applyFill="1" applyBorder="1" applyAlignment="1" applyProtection="1">
      <alignment horizontal="center"/>
      <protection locked="0"/>
    </xf>
    <xf numFmtId="0" fontId="34" fillId="41" borderId="362" xfId="39" applyFont="1" applyFill="1" applyBorder="1" applyAlignment="1" applyProtection="1">
      <alignment horizontal="center"/>
      <protection locked="0"/>
    </xf>
    <xf numFmtId="0" fontId="34" fillId="41" borderId="361" xfId="39" applyFont="1" applyFill="1" applyBorder="1" applyAlignment="1" applyProtection="1">
      <alignment horizontal="center"/>
      <protection locked="0"/>
    </xf>
    <xf numFmtId="1" fontId="34" fillId="41" borderId="230" xfId="40" applyNumberFormat="1" applyFont="1" applyFill="1" applyBorder="1" applyAlignment="1">
      <alignment horizontal="center"/>
    </xf>
    <xf numFmtId="0" fontId="34" fillId="41" borderId="231" xfId="40" applyFont="1" applyFill="1" applyBorder="1" applyAlignment="1">
      <alignment horizontal="center"/>
    </xf>
    <xf numFmtId="1" fontId="34" fillId="41" borderId="243" xfId="40" applyNumberFormat="1" applyFont="1" applyFill="1" applyBorder="1" applyAlignment="1">
      <alignment horizontal="center" vertical="center" shrinkToFit="1"/>
    </xf>
    <xf numFmtId="1" fontId="34" fillId="41" borderId="0" xfId="40" applyNumberFormat="1" applyFont="1" applyFill="1" applyBorder="1" applyAlignment="1">
      <alignment horizontal="center"/>
    </xf>
    <xf numFmtId="0" fontId="34" fillId="41" borderId="0" xfId="40" applyFont="1" applyFill="1" applyBorder="1" applyAlignment="1">
      <alignment horizontal="center"/>
    </xf>
    <xf numFmtId="1" fontId="34" fillId="41" borderId="157" xfId="40" applyNumberFormat="1" applyFont="1" applyFill="1" applyBorder="1" applyAlignment="1">
      <alignment horizontal="center" vertical="center" shrinkToFit="1"/>
    </xf>
    <xf numFmtId="0" fontId="34" fillId="41" borderId="313" xfId="39" applyFont="1" applyFill="1" applyBorder="1" applyAlignment="1" applyProtection="1">
      <alignment horizontal="center"/>
      <protection locked="0"/>
    </xf>
    <xf numFmtId="1" fontId="34" fillId="41" borderId="235" xfId="40" applyNumberFormat="1" applyFont="1" applyFill="1" applyBorder="1" applyAlignment="1">
      <alignment horizontal="center"/>
    </xf>
    <xf numFmtId="1" fontId="34" fillId="41" borderId="236" xfId="40" applyNumberFormat="1" applyFont="1" applyFill="1" applyBorder="1" applyAlignment="1">
      <alignment horizontal="center" vertical="center" shrinkToFit="1"/>
    </xf>
    <xf numFmtId="1" fontId="34" fillId="41" borderId="235" xfId="40" applyNumberFormat="1" applyFont="1" applyFill="1" applyBorder="1" applyAlignment="1">
      <alignment horizontal="center" vertical="center"/>
    </xf>
    <xf numFmtId="1" fontId="34" fillId="41" borderId="230" xfId="40" applyNumberFormat="1" applyFont="1" applyFill="1" applyBorder="1" applyAlignment="1">
      <alignment horizontal="center" vertical="center"/>
    </xf>
    <xf numFmtId="0" fontId="34" fillId="41" borderId="231" xfId="40" applyFont="1" applyFill="1" applyBorder="1" applyAlignment="1">
      <alignment horizontal="center" vertical="center"/>
    </xf>
    <xf numFmtId="1" fontId="25" fillId="41" borderId="235" xfId="40" applyNumberFormat="1" applyFont="1" applyFill="1" applyBorder="1" applyAlignment="1" applyProtection="1">
      <alignment horizontal="center"/>
    </xf>
    <xf numFmtId="1" fontId="25" fillId="41" borderId="230" xfId="40" applyNumberFormat="1" applyFont="1" applyFill="1" applyBorder="1" applyAlignment="1" applyProtection="1">
      <alignment horizontal="center"/>
    </xf>
    <xf numFmtId="0" fontId="25" fillId="41" borderId="231" xfId="40" applyFont="1" applyFill="1" applyBorder="1" applyAlignment="1" applyProtection="1">
      <alignment horizontal="center"/>
    </xf>
    <xf numFmtId="1" fontId="25" fillId="41" borderId="236" xfId="40" applyNumberFormat="1" applyFont="1" applyFill="1" applyBorder="1" applyAlignment="1" applyProtection="1">
      <alignment horizontal="center" vertical="center" shrinkToFit="1"/>
    </xf>
    <xf numFmtId="0" fontId="25" fillId="41" borderId="411" xfId="39" applyNumberFormat="1" applyFont="1" applyFill="1" applyBorder="1" applyAlignment="1" applyProtection="1">
      <alignment horizontal="center"/>
      <protection locked="0"/>
    </xf>
    <xf numFmtId="0" fontId="25" fillId="41" borderId="409" xfId="39" applyNumberFormat="1" applyFont="1" applyFill="1" applyBorder="1" applyAlignment="1" applyProtection="1">
      <alignment horizontal="center"/>
      <protection locked="0"/>
    </xf>
    <xf numFmtId="0" fontId="25" fillId="41" borderId="412" xfId="39" applyNumberFormat="1" applyFont="1" applyFill="1" applyBorder="1" applyAlignment="1" applyProtection="1">
      <alignment horizontal="center"/>
      <protection locked="0"/>
    </xf>
    <xf numFmtId="1" fontId="34" fillId="41" borderId="378" xfId="40" applyNumberFormat="1" applyFont="1" applyFill="1" applyBorder="1" applyAlignment="1">
      <alignment horizontal="center" vertical="center" shrinkToFit="1"/>
    </xf>
    <xf numFmtId="0" fontId="34" fillId="41" borderId="370" xfId="39" applyFont="1" applyFill="1" applyBorder="1" applyAlignment="1" applyProtection="1">
      <alignment horizontal="center"/>
      <protection locked="0"/>
    </xf>
    <xf numFmtId="1" fontId="34" fillId="42" borderId="245" xfId="40" applyNumberFormat="1" applyFont="1" applyFill="1" applyBorder="1" applyAlignment="1">
      <alignment horizontal="center"/>
    </xf>
    <xf numFmtId="0" fontId="34" fillId="41" borderId="245" xfId="39" applyFont="1" applyFill="1" applyBorder="1" applyAlignment="1" applyProtection="1">
      <alignment horizontal="center"/>
      <protection locked="0"/>
    </xf>
    <xf numFmtId="0" fontId="34" fillId="41" borderId="379" xfId="39" applyFont="1" applyFill="1" applyBorder="1" applyAlignment="1" applyProtection="1">
      <alignment horizontal="center"/>
      <protection locked="0"/>
    </xf>
    <xf numFmtId="1" fontId="34" fillId="41" borderId="239" xfId="40" applyNumberFormat="1" applyFont="1" applyFill="1" applyBorder="1" applyAlignment="1">
      <alignment horizontal="center"/>
    </xf>
    <xf numFmtId="0" fontId="34" fillId="41" borderId="237" xfId="40" applyFont="1" applyFill="1" applyBorder="1" applyAlignment="1">
      <alignment horizontal="center"/>
    </xf>
    <xf numFmtId="1" fontId="34" fillId="41" borderId="380" xfId="40" applyNumberFormat="1" applyFont="1" applyFill="1" applyBorder="1" applyAlignment="1">
      <alignment horizontal="center" vertical="center" shrinkToFit="1"/>
    </xf>
    <xf numFmtId="1" fontId="34" fillId="41" borderId="368" xfId="40" applyNumberFormat="1" applyFont="1" applyFill="1" applyBorder="1" applyAlignment="1">
      <alignment horizontal="center"/>
    </xf>
    <xf numFmtId="1" fontId="34" fillId="41" borderId="73" xfId="40" applyNumberFormat="1" applyFont="1" applyFill="1" applyBorder="1" applyAlignment="1">
      <alignment horizontal="center"/>
    </xf>
    <xf numFmtId="0" fontId="34" fillId="41" borderId="73" xfId="40" applyFont="1" applyFill="1" applyBorder="1" applyAlignment="1">
      <alignment horizontal="center"/>
    </xf>
    <xf numFmtId="1" fontId="34" fillId="41" borderId="82" xfId="40" applyNumberFormat="1" applyFont="1" applyFill="1" applyBorder="1" applyAlignment="1">
      <alignment horizontal="center" vertical="center" shrinkToFit="1"/>
    </xf>
    <xf numFmtId="1" fontId="34" fillId="41" borderId="384" xfId="40" applyNumberFormat="1" applyFont="1" applyFill="1" applyBorder="1" applyAlignment="1">
      <alignment horizontal="center"/>
    </xf>
    <xf numFmtId="1" fontId="34" fillId="41" borderId="415" xfId="40" applyNumberFormat="1" applyFont="1" applyFill="1" applyBorder="1" applyAlignment="1">
      <alignment horizontal="center"/>
    </xf>
    <xf numFmtId="0" fontId="34" fillId="41" borderId="415" xfId="40" applyFont="1" applyFill="1" applyBorder="1" applyAlignment="1">
      <alignment horizontal="center"/>
    </xf>
    <xf numFmtId="1" fontId="34" fillId="41" borderId="417" xfId="40" applyNumberFormat="1" applyFont="1" applyFill="1" applyBorder="1" applyAlignment="1">
      <alignment horizontal="center" vertical="center" shrinkToFit="1"/>
    </xf>
    <xf numFmtId="0" fontId="41" fillId="31" borderId="70" xfId="40" applyFont="1" applyFill="1" applyBorder="1" applyAlignment="1" applyProtection="1">
      <alignment horizontal="left" vertical="center"/>
      <protection locked="0"/>
    </xf>
    <xf numFmtId="0" fontId="34" fillId="0" borderId="419" xfId="46" applyFont="1" applyFill="1" applyBorder="1" applyAlignment="1" applyProtection="1">
      <alignment horizontal="center" vertical="center"/>
      <protection locked="0"/>
    </xf>
    <xf numFmtId="0" fontId="34" fillId="25" borderId="424" xfId="40" applyFont="1" applyFill="1" applyBorder="1" applyAlignment="1" applyProtection="1">
      <alignment horizontal="center"/>
    </xf>
    <xf numFmtId="0" fontId="25" fillId="0" borderId="424" xfId="0" applyFont="1" applyBorder="1"/>
    <xf numFmtId="0" fontId="25" fillId="0" borderId="425" xfId="39" applyNumberFormat="1" applyFont="1" applyFill="1" applyBorder="1" applyAlignment="1" applyProtection="1">
      <alignment horizontal="center"/>
      <protection locked="0"/>
    </xf>
    <xf numFmtId="1" fontId="25" fillId="4" borderId="424" xfId="40" applyNumberFormat="1" applyFont="1" applyFill="1" applyBorder="1" applyAlignment="1" applyProtection="1">
      <alignment horizontal="center"/>
    </xf>
    <xf numFmtId="0" fontId="25" fillId="0" borderId="424" xfId="39" applyNumberFormat="1" applyFont="1" applyFill="1" applyBorder="1" applyAlignment="1" applyProtection="1">
      <alignment horizontal="center"/>
      <protection locked="0"/>
    </xf>
    <xf numFmtId="0" fontId="25" fillId="0" borderId="420" xfId="39" applyNumberFormat="1" applyFont="1" applyFill="1" applyBorder="1" applyAlignment="1" applyProtection="1">
      <alignment horizontal="center"/>
      <protection locked="0"/>
    </xf>
    <xf numFmtId="0" fontId="25" fillId="0" borderId="425" xfId="39" applyNumberFormat="1" applyFont="1" applyBorder="1" applyAlignment="1" applyProtection="1">
      <alignment horizontal="center"/>
      <protection locked="0"/>
    </xf>
    <xf numFmtId="0" fontId="25" fillId="0" borderId="424" xfId="39" applyNumberFormat="1" applyFont="1" applyBorder="1" applyAlignment="1" applyProtection="1">
      <alignment horizontal="center"/>
      <protection locked="0"/>
    </xf>
    <xf numFmtId="0" fontId="25" fillId="0" borderId="420" xfId="39" applyNumberFormat="1" applyFont="1" applyBorder="1" applyAlignment="1" applyProtection="1">
      <alignment horizontal="center"/>
      <protection locked="0"/>
    </xf>
    <xf numFmtId="0" fontId="34" fillId="0" borderId="422" xfId="39" applyNumberFormat="1" applyFont="1" applyBorder="1" applyAlignment="1" applyProtection="1">
      <alignment horizontal="center"/>
      <protection locked="0"/>
    </xf>
    <xf numFmtId="1" fontId="34" fillId="4" borderId="421" xfId="40" applyNumberFormat="1" applyFont="1" applyFill="1" applyBorder="1" applyAlignment="1" applyProtection="1">
      <alignment horizontal="center"/>
    </xf>
    <xf numFmtId="0" fontId="34" fillId="0" borderId="421" xfId="39" applyNumberFormat="1" applyFont="1" applyBorder="1" applyAlignment="1" applyProtection="1">
      <alignment horizontal="center"/>
      <protection locked="0"/>
    </xf>
    <xf numFmtId="0" fontId="34" fillId="0" borderId="426" xfId="39" applyNumberFormat="1" applyFont="1" applyBorder="1" applyAlignment="1" applyProtection="1">
      <alignment horizontal="center"/>
      <protection locked="0"/>
    </xf>
    <xf numFmtId="0" fontId="25" fillId="41" borderId="425" xfId="39" applyNumberFormat="1" applyFont="1" applyFill="1" applyBorder="1" applyAlignment="1" applyProtection="1">
      <alignment horizontal="center"/>
      <protection locked="0"/>
    </xf>
    <xf numFmtId="1" fontId="25" fillId="42" borderId="424" xfId="40" applyNumberFormat="1" applyFont="1" applyFill="1" applyBorder="1" applyAlignment="1" applyProtection="1">
      <alignment horizontal="center"/>
    </xf>
    <xf numFmtId="0" fontId="25" fillId="41" borderId="424" xfId="39" applyNumberFormat="1" applyFont="1" applyFill="1" applyBorder="1" applyAlignment="1" applyProtection="1">
      <alignment horizontal="center"/>
      <protection locked="0"/>
    </xf>
    <xf numFmtId="0" fontId="25" fillId="41" borderId="427" xfId="39" applyNumberFormat="1" applyFont="1" applyFill="1" applyBorder="1" applyAlignment="1" applyProtection="1">
      <alignment horizontal="center"/>
      <protection locked="0"/>
    </xf>
    <xf numFmtId="0" fontId="34" fillId="0" borderId="423" xfId="39" applyNumberFormat="1" applyFont="1" applyBorder="1" applyAlignment="1" applyProtection="1">
      <alignment horizontal="center"/>
      <protection locked="0"/>
    </xf>
    <xf numFmtId="0" fontId="27" fillId="4" borderId="63" xfId="40" applyFont="1" applyFill="1" applyBorder="1" applyAlignment="1">
      <alignment horizontal="center"/>
    </xf>
    <xf numFmtId="0" fontId="27" fillId="4" borderId="10" xfId="40" applyFont="1" applyFill="1" applyBorder="1" applyAlignment="1">
      <alignment horizontal="center" textRotation="90"/>
    </xf>
    <xf numFmtId="0" fontId="27" fillId="4" borderId="58" xfId="40" applyFont="1" applyFill="1" applyBorder="1" applyAlignment="1">
      <alignment horizontal="center" textRotation="90" wrapText="1"/>
    </xf>
    <xf numFmtId="0" fontId="27" fillId="4" borderId="20" xfId="40" applyFont="1" applyFill="1" applyBorder="1" applyAlignment="1">
      <alignment horizontal="center" vertical="center"/>
    </xf>
    <xf numFmtId="0" fontId="27" fillId="4" borderId="19" xfId="40" applyFont="1" applyFill="1" applyBorder="1" applyAlignment="1">
      <alignment horizontal="center" vertical="center"/>
    </xf>
    <xf numFmtId="0" fontId="27" fillId="4" borderId="27" xfId="40" applyFont="1" applyFill="1" applyBorder="1" applyAlignment="1">
      <alignment horizontal="center" textRotation="90" wrapText="1"/>
    </xf>
    <xf numFmtId="0" fontId="27" fillId="4" borderId="143" xfId="40" applyFont="1" applyFill="1" applyBorder="1" applyAlignment="1">
      <alignment horizontal="center" textRotation="90" wrapText="1"/>
    </xf>
    <xf numFmtId="0" fontId="25" fillId="4" borderId="14" xfId="40" applyFont="1" applyFill="1" applyBorder="1" applyAlignment="1">
      <alignment horizontal="center" vertical="center"/>
    </xf>
    <xf numFmtId="0" fontId="27" fillId="4" borderId="68" xfId="40" applyFont="1" applyFill="1" applyBorder="1" applyAlignment="1">
      <alignment horizontal="center" vertical="center"/>
    </xf>
    <xf numFmtId="0" fontId="26" fillId="0" borderId="0" xfId="40" applyFont="1" applyAlignment="1">
      <alignment horizontal="center" vertical="center"/>
    </xf>
    <xf numFmtId="0" fontId="26" fillId="0" borderId="0" xfId="40" applyFont="1" applyAlignment="1" applyProtection="1">
      <alignment horizontal="center" vertical="center"/>
      <protection locked="0"/>
    </xf>
    <xf numFmtId="0" fontId="27" fillId="4" borderId="64" xfId="40" applyFont="1" applyFill="1" applyBorder="1" applyAlignment="1">
      <alignment horizontal="left" vertical="center" textRotation="90"/>
    </xf>
    <xf numFmtId="0" fontId="28" fillId="4" borderId="65" xfId="40" applyFont="1" applyFill="1" applyBorder="1" applyAlignment="1">
      <alignment horizontal="center" vertical="center" textRotation="90"/>
    </xf>
    <xf numFmtId="0" fontId="29" fillId="4" borderId="66" xfId="40" applyFont="1" applyFill="1" applyBorder="1" applyAlignment="1">
      <alignment horizontal="center" vertical="center"/>
    </xf>
    <xf numFmtId="0" fontId="27" fillId="4" borderId="69" xfId="40" applyFont="1" applyFill="1" applyBorder="1" applyAlignment="1">
      <alignment horizontal="center"/>
    </xf>
    <xf numFmtId="0" fontId="27" fillId="4" borderId="67" xfId="40" applyFont="1" applyFill="1" applyBorder="1" applyAlignment="1">
      <alignment horizontal="center" vertical="center" wrapText="1"/>
    </xf>
    <xf numFmtId="0" fontId="31" fillId="4" borderId="149" xfId="40" applyFont="1" applyFill="1" applyBorder="1" applyAlignment="1">
      <alignment horizontal="center" textRotation="90" wrapText="1"/>
    </xf>
    <xf numFmtId="1" fontId="30" fillId="4" borderId="60" xfId="40" applyNumberFormat="1" applyFont="1" applyFill="1" applyBorder="1" applyAlignment="1">
      <alignment horizontal="center" vertical="center"/>
    </xf>
    <xf numFmtId="1" fontId="30" fillId="4" borderId="45" xfId="40" applyNumberFormat="1" applyFont="1" applyFill="1" applyBorder="1" applyAlignment="1">
      <alignment horizontal="center" vertical="center"/>
    </xf>
    <xf numFmtId="0" fontId="25" fillId="4" borderId="61" xfId="40" applyFont="1" applyFill="1" applyBorder="1" applyAlignment="1">
      <alignment horizontal="left" vertical="center" wrapText="1"/>
    </xf>
    <xf numFmtId="0" fontId="25" fillId="4" borderId="41" xfId="40" applyFont="1" applyFill="1" applyBorder="1" applyAlignment="1">
      <alignment horizontal="left" vertical="center" wrapText="1"/>
    </xf>
    <xf numFmtId="0" fontId="25" fillId="4" borderId="0" xfId="40" applyFont="1" applyFill="1" applyAlignment="1">
      <alignment horizontal="center" vertical="center"/>
    </xf>
    <xf numFmtId="1" fontId="30" fillId="4" borderId="48" xfId="40" applyNumberFormat="1" applyFont="1" applyFill="1" applyBorder="1" applyAlignment="1">
      <alignment horizontal="center" vertical="center" shrinkToFit="1"/>
    </xf>
    <xf numFmtId="1" fontId="30" fillId="4" borderId="47" xfId="40" applyNumberFormat="1" applyFont="1" applyFill="1" applyBorder="1" applyAlignment="1">
      <alignment horizontal="center" vertical="center" shrinkToFit="1"/>
    </xf>
    <xf numFmtId="1" fontId="30" fillId="4" borderId="17" xfId="40" applyNumberFormat="1" applyFont="1" applyFill="1" applyBorder="1" applyAlignment="1">
      <alignment horizontal="center" vertical="center" shrinkToFit="1"/>
    </xf>
    <xf numFmtId="164" fontId="30" fillId="4" borderId="22" xfId="26" applyFont="1" applyFill="1" applyBorder="1" applyAlignment="1" applyProtection="1">
      <alignment horizontal="center" vertical="center"/>
    </xf>
    <xf numFmtId="164" fontId="30" fillId="4" borderId="148" xfId="26" applyFont="1" applyFill="1" applyBorder="1" applyAlignment="1" applyProtection="1">
      <alignment horizontal="center" vertical="center"/>
    </xf>
    <xf numFmtId="1" fontId="25" fillId="4" borderId="60" xfId="40" applyNumberFormat="1" applyFont="1" applyFill="1" applyBorder="1" applyAlignment="1">
      <alignment horizontal="left" vertical="center"/>
    </xf>
    <xf numFmtId="1" fontId="25" fillId="4" borderId="45" xfId="40" applyNumberFormat="1" applyFont="1" applyFill="1" applyBorder="1" applyAlignment="1">
      <alignment horizontal="left" vertical="center"/>
    </xf>
    <xf numFmtId="1" fontId="25" fillId="4" borderId="173" xfId="40" applyNumberFormat="1" applyFont="1" applyFill="1" applyBorder="1" applyAlignment="1">
      <alignment horizontal="left" vertical="center"/>
    </xf>
    <xf numFmtId="165" fontId="30" fillId="4" borderId="162" xfId="26" applyNumberFormat="1" applyFont="1" applyFill="1" applyBorder="1" applyAlignment="1" applyProtection="1">
      <alignment horizontal="center" vertical="center"/>
    </xf>
    <xf numFmtId="165" fontId="30" fillId="4" borderId="46" xfId="26" applyNumberFormat="1" applyFont="1" applyFill="1" applyBorder="1" applyAlignment="1" applyProtection="1">
      <alignment horizontal="center" vertical="center"/>
    </xf>
    <xf numFmtId="1" fontId="25" fillId="4" borderId="48" xfId="40" applyNumberFormat="1" applyFont="1" applyFill="1" applyBorder="1" applyAlignment="1">
      <alignment horizontal="left" vertical="center"/>
    </xf>
    <xf numFmtId="1" fontId="25" fillId="4" borderId="47" xfId="40" applyNumberFormat="1" applyFont="1" applyFill="1" applyBorder="1" applyAlignment="1">
      <alignment horizontal="left" vertical="center"/>
    </xf>
    <xf numFmtId="1" fontId="25" fillId="4" borderId="17" xfId="40" applyNumberFormat="1" applyFont="1" applyFill="1" applyBorder="1" applyAlignment="1">
      <alignment horizontal="left" vertical="center"/>
    </xf>
    <xf numFmtId="165" fontId="30" fillId="4" borderId="22" xfId="26" applyNumberFormat="1" applyFont="1" applyFill="1" applyBorder="1" applyAlignment="1" applyProtection="1">
      <alignment horizontal="center" vertical="center"/>
    </xf>
    <xf numFmtId="165" fontId="30" fillId="4" borderId="148" xfId="26" applyNumberFormat="1" applyFont="1" applyFill="1" applyBorder="1" applyAlignment="1" applyProtection="1">
      <alignment horizontal="center" vertical="center"/>
    </xf>
    <xf numFmtId="9" fontId="30" fillId="4" borderId="22" xfId="45" applyFont="1" applyFill="1" applyBorder="1" applyAlignment="1" applyProtection="1">
      <alignment horizontal="center" vertical="center"/>
    </xf>
    <xf numFmtId="9" fontId="30" fillId="4" borderId="148" xfId="45" applyFont="1" applyFill="1" applyBorder="1" applyAlignment="1" applyProtection="1">
      <alignment horizontal="center" vertical="center"/>
    </xf>
    <xf numFmtId="1" fontId="25" fillId="4" borderId="48" xfId="40" applyNumberFormat="1" applyFont="1" applyFill="1" applyBorder="1" applyAlignment="1">
      <alignment horizontal="left" vertical="center" shrinkToFit="1"/>
    </xf>
    <xf numFmtId="1" fontId="25" fillId="4" borderId="47" xfId="40" applyNumberFormat="1" applyFont="1" applyFill="1" applyBorder="1" applyAlignment="1">
      <alignment horizontal="left" vertical="center" shrinkToFit="1"/>
    </xf>
    <xf numFmtId="1" fontId="25" fillId="4" borderId="17" xfId="40" applyNumberFormat="1" applyFont="1" applyFill="1" applyBorder="1" applyAlignment="1">
      <alignment horizontal="left" vertical="center" shrinkToFit="1"/>
    </xf>
    <xf numFmtId="0" fontId="30" fillId="27" borderId="71" xfId="40" applyFont="1" applyFill="1" applyBorder="1" applyAlignment="1">
      <alignment horizontal="center" vertical="center" wrapText="1"/>
    </xf>
    <xf numFmtId="0" fontId="30" fillId="27" borderId="71" xfId="0" applyFont="1" applyFill="1" applyBorder="1" applyAlignment="1">
      <alignment vertical="center"/>
    </xf>
    <xf numFmtId="0" fontId="30" fillId="27" borderId="73" xfId="40" applyFont="1" applyFill="1" applyBorder="1" applyAlignment="1">
      <alignment horizontal="center" vertical="center" wrapText="1"/>
    </xf>
    <xf numFmtId="0" fontId="30" fillId="27" borderId="73" xfId="0" applyFont="1" applyFill="1" applyBorder="1" applyAlignment="1">
      <alignment horizontal="center" vertical="center" wrapText="1"/>
    </xf>
    <xf numFmtId="0" fontId="25" fillId="4" borderId="84" xfId="40" applyFont="1" applyFill="1" applyBorder="1" applyAlignment="1">
      <alignment horizontal="center" vertical="center"/>
    </xf>
    <xf numFmtId="0" fontId="25" fillId="4" borderId="38" xfId="40" applyFont="1" applyFill="1" applyBorder="1" applyAlignment="1">
      <alignment horizontal="center" vertical="center"/>
    </xf>
    <xf numFmtId="0" fontId="25" fillId="4" borderId="85" xfId="40" applyFont="1" applyFill="1" applyBorder="1" applyAlignment="1">
      <alignment horizontal="center" vertical="center"/>
    </xf>
    <xf numFmtId="0" fontId="27" fillId="4" borderId="59" xfId="40" applyFont="1" applyFill="1" applyBorder="1" applyAlignment="1">
      <alignment horizontal="center"/>
    </xf>
    <xf numFmtId="0" fontId="34" fillId="4" borderId="62" xfId="40" applyFont="1" applyFill="1" applyBorder="1" applyAlignment="1">
      <alignment horizontal="center" vertical="center"/>
    </xf>
    <xf numFmtId="1" fontId="30" fillId="4" borderId="48" xfId="40" applyNumberFormat="1" applyFont="1" applyFill="1" applyBorder="1" applyAlignment="1">
      <alignment horizontal="left" vertical="center" shrinkToFit="1"/>
    </xf>
    <xf numFmtId="1" fontId="30" fillId="4" borderId="47" xfId="40" applyNumberFormat="1" applyFont="1" applyFill="1" applyBorder="1" applyAlignment="1">
      <alignment horizontal="left" vertical="center" shrinkToFit="1"/>
    </xf>
    <xf numFmtId="1" fontId="30" fillId="4" borderId="17" xfId="40" applyNumberFormat="1" applyFont="1" applyFill="1" applyBorder="1" applyAlignment="1">
      <alignment horizontal="left" vertical="center" shrinkToFit="1"/>
    </xf>
    <xf numFmtId="0" fontId="26" fillId="0" borderId="0" xfId="46" applyFont="1" applyAlignment="1">
      <alignment horizontal="center" vertical="center"/>
    </xf>
    <xf numFmtId="0" fontId="27" fillId="25" borderId="90" xfId="46" applyFont="1" applyFill="1" applyBorder="1" applyAlignment="1">
      <alignment horizontal="center" vertical="center" wrapText="1"/>
    </xf>
    <xf numFmtId="0" fontId="25" fillId="25" borderId="91" xfId="49" applyFont="1" applyFill="1" applyBorder="1" applyAlignment="1">
      <alignment horizontal="center" vertical="center" wrapText="1"/>
    </xf>
    <xf numFmtId="0" fontId="30" fillId="25" borderId="96" xfId="46" applyFont="1" applyFill="1" applyBorder="1" applyAlignment="1">
      <alignment horizontal="center"/>
    </xf>
    <xf numFmtId="0" fontId="30" fillId="25" borderId="97" xfId="46" applyFont="1" applyFill="1" applyBorder="1" applyAlignment="1">
      <alignment horizontal="center"/>
    </xf>
    <xf numFmtId="0" fontId="30" fillId="25" borderId="98" xfId="46" applyFont="1" applyFill="1" applyBorder="1" applyAlignment="1">
      <alignment horizontal="center"/>
    </xf>
    <xf numFmtId="0" fontId="30" fillId="25" borderId="99" xfId="46" applyFont="1" applyFill="1" applyBorder="1" applyAlignment="1">
      <alignment horizontal="center"/>
    </xf>
    <xf numFmtId="0" fontId="30" fillId="25" borderId="100" xfId="46" applyFont="1" applyFill="1" applyBorder="1" applyAlignment="1">
      <alignment horizontal="center"/>
    </xf>
    <xf numFmtId="0" fontId="39" fillId="4" borderId="137" xfId="40" applyFont="1" applyFill="1" applyBorder="1" applyAlignment="1">
      <alignment horizontal="center" vertical="center" textRotation="90" wrapText="1"/>
    </xf>
    <xf numFmtId="0" fontId="39" fillId="4" borderId="138" xfId="40" applyFont="1" applyFill="1" applyBorder="1" applyAlignment="1">
      <alignment horizontal="center" vertical="center" textRotation="90" wrapText="1"/>
    </xf>
    <xf numFmtId="0" fontId="30" fillId="25" borderId="104" xfId="46" applyFont="1" applyFill="1" applyBorder="1" applyAlignment="1">
      <alignment horizontal="center" vertical="center"/>
    </xf>
    <xf numFmtId="0" fontId="25" fillId="25" borderId="73" xfId="49" applyFont="1" applyFill="1" applyBorder="1" applyAlignment="1">
      <alignment horizontal="center" vertical="center"/>
    </xf>
    <xf numFmtId="0" fontId="30" fillId="25" borderId="71" xfId="46" applyFont="1" applyFill="1" applyBorder="1" applyAlignment="1">
      <alignment horizontal="center" vertical="center"/>
    </xf>
    <xf numFmtId="0" fontId="26" fillId="0" borderId="0" xfId="46" applyFont="1" applyAlignment="1" applyProtection="1">
      <alignment horizontal="center" vertical="center"/>
      <protection locked="0"/>
    </xf>
    <xf numFmtId="1" fontId="25" fillId="25" borderId="136" xfId="46" applyNumberFormat="1" applyFont="1" applyFill="1" applyBorder="1" applyAlignment="1">
      <alignment horizontal="center" vertical="center"/>
    </xf>
    <xf numFmtId="0" fontId="25" fillId="25" borderId="136" xfId="49" applyFont="1" applyFill="1" applyBorder="1" applyAlignment="1">
      <alignment horizontal="center" vertical="center"/>
    </xf>
    <xf numFmtId="0" fontId="25" fillId="25" borderId="136" xfId="46" applyFont="1" applyFill="1" applyBorder="1" applyAlignment="1">
      <alignment horizontal="center" vertical="center"/>
    </xf>
    <xf numFmtId="0" fontId="25" fillId="25" borderId="206" xfId="49" applyFont="1" applyFill="1" applyBorder="1" applyAlignment="1">
      <alignment horizontal="center" vertical="center"/>
    </xf>
    <xf numFmtId="0" fontId="25" fillId="25" borderId="102" xfId="46" applyFont="1" applyFill="1" applyBorder="1" applyAlignment="1">
      <alignment horizontal="center" vertical="center"/>
    </xf>
    <xf numFmtId="0" fontId="25" fillId="25" borderId="102" xfId="49" applyFont="1" applyFill="1" applyBorder="1" applyAlignment="1">
      <alignment horizontal="center" vertical="center"/>
    </xf>
    <xf numFmtId="0" fontId="30" fillId="25" borderId="73" xfId="46" applyFont="1" applyFill="1" applyBorder="1" applyAlignment="1">
      <alignment horizontal="center" vertical="center"/>
    </xf>
    <xf numFmtId="0" fontId="30" fillId="25" borderId="73" xfId="46" applyFont="1" applyFill="1" applyBorder="1" applyAlignment="1">
      <alignment horizontal="center" textRotation="90"/>
    </xf>
    <xf numFmtId="0" fontId="25" fillId="25" borderId="110" xfId="49" applyFont="1" applyFill="1" applyBorder="1" applyAlignment="1">
      <alignment horizontal="center"/>
    </xf>
    <xf numFmtId="0" fontId="30" fillId="25" borderId="82" xfId="46" applyFont="1" applyFill="1" applyBorder="1" applyAlignment="1">
      <alignment horizontal="center" textRotation="90"/>
    </xf>
    <xf numFmtId="0" fontId="25" fillId="25" borderId="114" xfId="49" applyFont="1" applyFill="1" applyBorder="1" applyAlignment="1">
      <alignment horizontal="center"/>
    </xf>
    <xf numFmtId="1" fontId="30" fillId="25" borderId="75" xfId="46" applyNumberFormat="1" applyFont="1" applyFill="1" applyBorder="1" applyAlignment="1">
      <alignment horizontal="center" vertical="center"/>
    </xf>
    <xf numFmtId="1" fontId="30" fillId="25" borderId="72" xfId="46" applyNumberFormat="1" applyFont="1" applyFill="1" applyBorder="1" applyAlignment="1">
      <alignment horizontal="center" vertical="center"/>
    </xf>
    <xf numFmtId="0" fontId="30" fillId="27" borderId="73" xfId="0" applyFont="1" applyFill="1" applyBorder="1" applyAlignment="1">
      <alignment vertical="center"/>
    </xf>
    <xf numFmtId="0" fontId="25" fillId="25" borderId="80" xfId="46" applyFont="1" applyFill="1" applyBorder="1" applyAlignment="1">
      <alignment horizontal="left" vertical="center" wrapText="1"/>
    </xf>
    <xf numFmtId="0" fontId="25" fillId="25" borderId="73" xfId="49" applyFont="1" applyFill="1" applyBorder="1" applyAlignment="1">
      <alignment horizontal="left" vertical="center" wrapText="1"/>
    </xf>
    <xf numFmtId="0" fontId="30" fillId="25" borderId="74" xfId="46" applyFont="1" applyFill="1" applyBorder="1" applyAlignment="1">
      <alignment horizontal="center" textRotation="90"/>
    </xf>
    <xf numFmtId="0" fontId="25" fillId="25" borderId="111" xfId="49" applyFont="1" applyFill="1" applyBorder="1" applyAlignment="1">
      <alignment horizontal="center"/>
    </xf>
    <xf numFmtId="0" fontId="30" fillId="25" borderId="105" xfId="46" applyFont="1" applyFill="1" applyBorder="1" applyAlignment="1">
      <alignment horizontal="center" textRotation="90"/>
    </xf>
    <xf numFmtId="0" fontId="25" fillId="25" borderId="113" xfId="49" applyFont="1" applyFill="1" applyBorder="1" applyAlignment="1">
      <alignment horizontal="center"/>
    </xf>
    <xf numFmtId="0" fontId="27" fillId="25" borderId="87" xfId="46" applyFont="1" applyFill="1" applyBorder="1" applyAlignment="1">
      <alignment horizontal="left" vertical="center" textRotation="90"/>
    </xf>
    <xf numFmtId="0" fontId="27" fillId="25" borderId="94" xfId="46" applyFont="1" applyFill="1" applyBorder="1" applyAlignment="1">
      <alignment horizontal="left" vertical="center" textRotation="90"/>
    </xf>
    <xf numFmtId="0" fontId="27" fillId="25" borderId="106" xfId="46" applyFont="1" applyFill="1" applyBorder="1" applyAlignment="1">
      <alignment horizontal="left" vertical="center" textRotation="90"/>
    </xf>
    <xf numFmtId="0" fontId="28" fillId="25" borderId="88" xfId="46" applyFont="1" applyFill="1" applyBorder="1" applyAlignment="1">
      <alignment horizontal="center" vertical="center" textRotation="90"/>
    </xf>
    <xf numFmtId="0" fontId="28" fillId="25" borderId="95" xfId="46" applyFont="1" applyFill="1" applyBorder="1" applyAlignment="1">
      <alignment horizontal="center" vertical="center" textRotation="90"/>
    </xf>
    <xf numFmtId="0" fontId="28" fillId="25" borderId="107" xfId="46" applyFont="1" applyFill="1" applyBorder="1" applyAlignment="1">
      <alignment horizontal="center" vertical="center" textRotation="90"/>
    </xf>
    <xf numFmtId="0" fontId="29" fillId="25" borderId="89" xfId="46" applyFont="1" applyFill="1" applyBorder="1" applyAlignment="1">
      <alignment horizontal="center" vertical="center"/>
    </xf>
    <xf numFmtId="0" fontId="29" fillId="25" borderId="0" xfId="46" applyFont="1" applyFill="1" applyAlignment="1">
      <alignment horizontal="center" vertical="center"/>
    </xf>
    <xf numFmtId="0" fontId="25" fillId="25" borderId="108" xfId="49" applyFont="1" applyFill="1" applyBorder="1" applyAlignment="1">
      <alignment horizontal="center" vertical="center"/>
    </xf>
    <xf numFmtId="0" fontId="27" fillId="25" borderId="92" xfId="46" applyFont="1" applyFill="1" applyBorder="1" applyAlignment="1">
      <alignment horizontal="center" vertical="center"/>
    </xf>
    <xf numFmtId="0" fontId="34" fillId="0" borderId="89" xfId="49" applyFont="1" applyBorder="1" applyAlignment="1">
      <alignment horizontal="center" vertical="center"/>
    </xf>
    <xf numFmtId="0" fontId="34" fillId="0" borderId="93" xfId="49" applyFont="1" applyBorder="1" applyAlignment="1">
      <alignment horizontal="center" vertical="center"/>
    </xf>
    <xf numFmtId="0" fontId="34" fillId="0" borderId="101" xfId="49" applyFont="1" applyBorder="1" applyAlignment="1">
      <alignment horizontal="center" vertical="center"/>
    </xf>
    <xf numFmtId="0" fontId="34" fillId="0" borderId="102" xfId="49" applyFont="1" applyBorder="1" applyAlignment="1">
      <alignment horizontal="center" vertical="center"/>
    </xf>
    <xf numFmtId="0" fontId="34" fillId="0" borderId="103" xfId="49" applyFont="1" applyBorder="1" applyAlignment="1">
      <alignment horizontal="center" vertical="center"/>
    </xf>
    <xf numFmtId="0" fontId="25" fillId="25" borderId="171" xfId="46" applyFont="1" applyFill="1" applyBorder="1" applyAlignment="1">
      <alignment horizontal="center" vertical="center"/>
    </xf>
    <xf numFmtId="0" fontId="25" fillId="25" borderId="170" xfId="46" applyFont="1" applyFill="1" applyBorder="1" applyAlignment="1">
      <alignment horizontal="center" vertical="center"/>
    </xf>
    <xf numFmtId="0" fontId="25" fillId="25" borderId="14" xfId="46" applyFont="1" applyFill="1" applyBorder="1" applyAlignment="1">
      <alignment horizontal="center" vertical="center"/>
    </xf>
    <xf numFmtId="0" fontId="25" fillId="25" borderId="207" xfId="46" applyFont="1" applyFill="1" applyBorder="1" applyAlignment="1">
      <alignment horizontal="center" vertical="center"/>
    </xf>
    <xf numFmtId="0" fontId="25" fillId="25" borderId="102" xfId="50" applyFont="1" applyFill="1" applyBorder="1" applyAlignment="1">
      <alignment horizontal="center" vertical="center"/>
    </xf>
    <xf numFmtId="0" fontId="25" fillId="25" borderId="136" xfId="50" applyFont="1" applyFill="1" applyBorder="1" applyAlignment="1">
      <alignment horizontal="center" vertical="center"/>
    </xf>
    <xf numFmtId="0" fontId="25" fillId="25" borderId="206" xfId="50" applyFont="1" applyFill="1" applyBorder="1" applyAlignment="1">
      <alignment horizontal="center" vertical="center"/>
    </xf>
    <xf numFmtId="0" fontId="25" fillId="25" borderId="80" xfId="46" applyFont="1" applyFill="1" applyBorder="1" applyAlignment="1" applyProtection="1">
      <alignment horizontal="left" vertical="center" wrapText="1"/>
    </xf>
    <xf numFmtId="0" fontId="25" fillId="25" borderId="73" xfId="50" applyFont="1" applyFill="1" applyBorder="1" applyAlignment="1" applyProtection="1">
      <alignment horizontal="left" vertical="center" wrapText="1"/>
    </xf>
    <xf numFmtId="1" fontId="30" fillId="25" borderId="75" xfId="46" applyNumberFormat="1" applyFont="1" applyFill="1" applyBorder="1" applyAlignment="1" applyProtection="1">
      <alignment horizontal="center" vertical="center"/>
    </xf>
    <xf numFmtId="1" fontId="30" fillId="25" borderId="72" xfId="46" applyNumberFormat="1" applyFont="1" applyFill="1" applyBorder="1" applyAlignment="1" applyProtection="1">
      <alignment horizontal="center" vertical="center"/>
    </xf>
    <xf numFmtId="0" fontId="30" fillId="25" borderId="259" xfId="46" applyFont="1" applyFill="1" applyBorder="1" applyAlignment="1" applyProtection="1">
      <alignment horizontal="center" vertical="center"/>
    </xf>
    <xf numFmtId="0" fontId="25" fillId="25" borderId="259" xfId="50" applyFont="1" applyFill="1" applyBorder="1" applyAlignment="1" applyProtection="1">
      <alignment horizontal="center" vertical="center"/>
    </xf>
    <xf numFmtId="0" fontId="30" fillId="25" borderId="259" xfId="46" applyFont="1" applyFill="1" applyBorder="1" applyAlignment="1" applyProtection="1">
      <alignment horizontal="center" textRotation="90"/>
    </xf>
    <xf numFmtId="0" fontId="25" fillId="25" borderId="110" xfId="50" applyFont="1" applyFill="1" applyBorder="1" applyAlignment="1" applyProtection="1">
      <alignment horizontal="center"/>
    </xf>
    <xf numFmtId="0" fontId="39" fillId="4" borderId="271" xfId="40" applyFont="1" applyFill="1" applyBorder="1" applyAlignment="1" applyProtection="1">
      <alignment horizontal="center" vertical="center" textRotation="90" wrapText="1"/>
    </xf>
    <xf numFmtId="0" fontId="39" fillId="4" borderId="138" xfId="40" applyFont="1" applyFill="1" applyBorder="1" applyAlignment="1" applyProtection="1">
      <alignment horizontal="center" vertical="center" textRotation="90" wrapText="1"/>
    </xf>
    <xf numFmtId="0" fontId="30" fillId="25" borderId="74" xfId="46" applyFont="1" applyFill="1" applyBorder="1" applyAlignment="1" applyProtection="1">
      <alignment horizontal="center" textRotation="90"/>
    </xf>
    <xf numFmtId="0" fontId="25" fillId="25" borderId="111" xfId="50" applyFont="1" applyFill="1" applyBorder="1" applyAlignment="1" applyProtection="1">
      <alignment horizontal="center"/>
    </xf>
    <xf numFmtId="0" fontId="30" fillId="25" borderId="270" xfId="46" applyFont="1" applyFill="1" applyBorder="1" applyAlignment="1" applyProtection="1">
      <alignment horizontal="center" vertical="center"/>
    </xf>
    <xf numFmtId="0" fontId="30" fillId="25" borderId="82" xfId="46" applyFont="1" applyFill="1" applyBorder="1" applyAlignment="1" applyProtection="1">
      <alignment horizontal="center" textRotation="90"/>
    </xf>
    <xf numFmtId="0" fontId="25" fillId="25" borderId="114" xfId="50" applyFont="1" applyFill="1" applyBorder="1" applyAlignment="1" applyProtection="1">
      <alignment horizontal="center"/>
    </xf>
    <xf numFmtId="0" fontId="30" fillId="25" borderId="104" xfId="46" applyFont="1" applyFill="1" applyBorder="1" applyAlignment="1" applyProtection="1">
      <alignment horizontal="center" vertical="center"/>
    </xf>
    <xf numFmtId="0" fontId="27" fillId="25" borderId="92" xfId="46" applyFont="1" applyFill="1" applyBorder="1" applyAlignment="1" applyProtection="1">
      <alignment horizontal="center" vertical="center"/>
    </xf>
    <xf numFmtId="0" fontId="34" fillId="0" borderId="89" xfId="50" applyFont="1" applyBorder="1" applyAlignment="1">
      <alignment horizontal="center" vertical="center"/>
    </xf>
    <xf numFmtId="0" fontId="34" fillId="0" borderId="93" xfId="50" applyFont="1" applyBorder="1" applyAlignment="1">
      <alignment horizontal="center" vertical="center"/>
    </xf>
    <xf numFmtId="0" fontId="34" fillId="0" borderId="101" xfId="50" applyFont="1" applyBorder="1" applyAlignment="1">
      <alignment horizontal="center" vertical="center"/>
    </xf>
    <xf numFmtId="0" fontId="34" fillId="0" borderId="102" xfId="50" applyFont="1" applyBorder="1" applyAlignment="1">
      <alignment horizontal="center" vertical="center"/>
    </xf>
    <xf numFmtId="0" fontId="34" fillId="0" borderId="103" xfId="50" applyFont="1" applyBorder="1" applyAlignment="1">
      <alignment horizontal="center" vertical="center"/>
    </xf>
    <xf numFmtId="0" fontId="30" fillId="27" borderId="259" xfId="40" applyFont="1" applyFill="1" applyBorder="1" applyAlignment="1">
      <alignment horizontal="center" vertical="center" wrapText="1"/>
    </xf>
    <xf numFmtId="0" fontId="30" fillId="27" borderId="259" xfId="0" applyFont="1" applyFill="1" applyBorder="1" applyAlignment="1">
      <alignment vertical="center"/>
    </xf>
    <xf numFmtId="0" fontId="30" fillId="27" borderId="259" xfId="0" applyFont="1" applyFill="1" applyBorder="1" applyAlignment="1">
      <alignment horizontal="center" vertical="center" wrapText="1"/>
    </xf>
    <xf numFmtId="0" fontId="30" fillId="25" borderId="96" xfId="46" applyFont="1" applyFill="1" applyBorder="1" applyAlignment="1" applyProtection="1">
      <alignment horizontal="center"/>
    </xf>
    <xf numFmtId="0" fontId="30" fillId="25" borderId="97" xfId="46" applyFont="1" applyFill="1" applyBorder="1" applyAlignment="1" applyProtection="1">
      <alignment horizontal="center"/>
    </xf>
    <xf numFmtId="0" fontId="30" fillId="25" borderId="98" xfId="46" applyFont="1" applyFill="1" applyBorder="1" applyAlignment="1" applyProtection="1">
      <alignment horizontal="center"/>
    </xf>
    <xf numFmtId="0" fontId="30" fillId="25" borderId="99" xfId="46" applyFont="1" applyFill="1" applyBorder="1" applyAlignment="1" applyProtection="1">
      <alignment horizontal="center"/>
    </xf>
    <xf numFmtId="0" fontId="30" fillId="25" borderId="100" xfId="46" applyFont="1" applyFill="1" applyBorder="1" applyAlignment="1" applyProtection="1">
      <alignment horizontal="center"/>
    </xf>
    <xf numFmtId="0" fontId="26" fillId="0" borderId="0" xfId="46" applyFont="1" applyFill="1" applyAlignment="1" applyProtection="1">
      <alignment horizontal="center" vertical="center"/>
    </xf>
    <xf numFmtId="0" fontId="26" fillId="0" borderId="0" xfId="40" applyFont="1" applyFill="1" applyBorder="1" applyAlignment="1" applyProtection="1">
      <alignment horizontal="center" vertical="center"/>
      <protection locked="0"/>
    </xf>
    <xf numFmtId="0" fontId="26" fillId="0" borderId="0" xfId="46" applyFont="1" applyFill="1" applyBorder="1" applyAlignment="1" applyProtection="1">
      <alignment horizontal="center" vertical="center"/>
      <protection locked="0"/>
    </xf>
    <xf numFmtId="0" fontId="26" fillId="0" borderId="0" xfId="40" applyFont="1" applyFill="1" applyBorder="1" applyAlignment="1" applyProtection="1">
      <alignment horizontal="center" vertical="center"/>
    </xf>
    <xf numFmtId="0" fontId="27" fillId="25" borderId="87" xfId="46" applyFont="1" applyFill="1" applyBorder="1" applyAlignment="1" applyProtection="1">
      <alignment horizontal="left" vertical="center" textRotation="90"/>
    </xf>
    <xf numFmtId="0" fontId="27" fillId="25" borderId="94" xfId="46" applyFont="1" applyFill="1" applyBorder="1" applyAlignment="1" applyProtection="1">
      <alignment horizontal="left" vertical="center" textRotation="90"/>
    </xf>
    <xf numFmtId="0" fontId="27" fillId="25" borderId="106" xfId="46" applyFont="1" applyFill="1" applyBorder="1" applyAlignment="1" applyProtection="1">
      <alignment horizontal="left" vertical="center" textRotation="90"/>
    </xf>
    <xf numFmtId="0" fontId="28" fillId="25" borderId="88" xfId="46" applyFont="1" applyFill="1" applyBorder="1" applyAlignment="1" applyProtection="1">
      <alignment horizontal="center" vertical="center" textRotation="90"/>
    </xf>
    <xf numFmtId="0" fontId="28" fillId="25" borderId="95" xfId="46" applyFont="1" applyFill="1" applyBorder="1" applyAlignment="1" applyProtection="1">
      <alignment horizontal="center" vertical="center" textRotation="90"/>
    </xf>
    <xf numFmtId="0" fontId="28" fillId="25" borderId="107" xfId="46" applyFont="1" applyFill="1" applyBorder="1" applyAlignment="1" applyProtection="1">
      <alignment horizontal="center" vertical="center" textRotation="90"/>
    </xf>
    <xf numFmtId="0" fontId="29" fillId="25" borderId="89" xfId="46" applyFont="1" applyFill="1" applyBorder="1" applyAlignment="1" applyProtection="1">
      <alignment horizontal="center" vertical="center"/>
    </xf>
    <xf numFmtId="0" fontId="29" fillId="25" borderId="0" xfId="46" applyFont="1" applyFill="1" applyBorder="1" applyAlignment="1" applyProtection="1">
      <alignment horizontal="center" vertical="center"/>
    </xf>
    <xf numFmtId="0" fontId="25" fillId="25" borderId="108" xfId="50" applyFont="1" applyFill="1" applyBorder="1" applyAlignment="1" applyProtection="1">
      <alignment horizontal="center" vertical="center"/>
    </xf>
    <xf numFmtId="0" fontId="27" fillId="25" borderId="90" xfId="46" applyFont="1" applyFill="1" applyBorder="1" applyAlignment="1" applyProtection="1">
      <alignment horizontal="center" vertical="center" wrapText="1"/>
    </xf>
    <xf numFmtId="0" fontId="25" fillId="25" borderId="91" xfId="50" applyFont="1" applyFill="1" applyBorder="1" applyAlignment="1" applyProtection="1">
      <alignment horizontal="center" vertical="center" wrapText="1"/>
    </xf>
    <xf numFmtId="0" fontId="30" fillId="25" borderId="261" xfId="46" applyFont="1" applyFill="1" applyBorder="1" applyAlignment="1" applyProtection="1">
      <alignment horizontal="center" textRotation="90"/>
    </xf>
    <xf numFmtId="0" fontId="25" fillId="25" borderId="113" xfId="50" applyFont="1" applyFill="1" applyBorder="1" applyAlignment="1" applyProtection="1">
      <alignment horizontal="center"/>
    </xf>
    <xf numFmtId="0" fontId="25" fillId="0" borderId="353" xfId="65" applyFont="1" applyBorder="1" applyAlignment="1">
      <alignment horizontal="left"/>
    </xf>
    <xf numFmtId="0" fontId="25" fillId="0" borderId="353" xfId="65" applyFont="1" applyBorder="1" applyAlignment="1">
      <alignment horizontal="left" wrapText="1"/>
    </xf>
    <xf numFmtId="0" fontId="25" fillId="0" borderId="353" xfId="65" applyFont="1" applyBorder="1" applyAlignment="1">
      <alignment horizontal="left" vertical="top" wrapText="1"/>
    </xf>
    <xf numFmtId="0" fontId="25" fillId="37" borderId="73" xfId="0" applyFont="1" applyFill="1" applyBorder="1" applyAlignment="1">
      <alignment horizontal="left" vertical="center" wrapText="1"/>
    </xf>
    <xf numFmtId="0" fontId="25" fillId="37" borderId="73" xfId="0" applyFont="1" applyFill="1" applyBorder="1" applyAlignment="1">
      <alignment vertical="center" wrapText="1"/>
    </xf>
    <xf numFmtId="0" fontId="30" fillId="0" borderId="73" xfId="65" applyFont="1" applyBorder="1" applyAlignment="1" applyProtection="1">
      <alignment horizontal="center" vertical="center"/>
      <protection locked="0"/>
    </xf>
    <xf numFmtId="0" fontId="30" fillId="0" borderId="73" xfId="65" applyFont="1" applyBorder="1" applyAlignment="1">
      <alignment horizontal="center" vertical="center"/>
    </xf>
    <xf numFmtId="0" fontId="30" fillId="0" borderId="73" xfId="65" applyFont="1" applyBorder="1" applyAlignment="1">
      <alignment horizontal="left" vertical="center"/>
    </xf>
  </cellXfs>
  <cellStyles count="66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1" xfId="30" builtinId="29" customBuiltin="1"/>
    <cellStyle name="Jelölőszín 2" xfId="31" builtinId="33" customBuiltin="1"/>
    <cellStyle name="Jelölőszín 3" xfId="32" builtinId="37" customBuiltin="1"/>
    <cellStyle name="Jelölőszín 4" xfId="33" builtinId="41" customBuiltin="1"/>
    <cellStyle name="Jelölőszín 5" xfId="34" builtinId="45" customBuiltin="1"/>
    <cellStyle name="Jelölőszín 6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47"/>
    <cellStyle name="Normál 2 2" xfId="48"/>
    <cellStyle name="Normál 2 2 2" xfId="56"/>
    <cellStyle name="Normál 2 2 2 2" xfId="62"/>
    <cellStyle name="Normál 2 2 3" xfId="54"/>
    <cellStyle name="Normál 2 2 4" xfId="52"/>
    <cellStyle name="Normál 2 2 5" xfId="60"/>
    <cellStyle name="Normál 2 3" xfId="55"/>
    <cellStyle name="Normál 2 3 2" xfId="61"/>
    <cellStyle name="Normál 2 4" xfId="57"/>
    <cellStyle name="Normál 2 4 2" xfId="63"/>
    <cellStyle name="Normál 2 5" xfId="58"/>
    <cellStyle name="Normál 2 5 2" xfId="64"/>
    <cellStyle name="Normál 2 6" xfId="53"/>
    <cellStyle name="Normál 2 7" xfId="51"/>
    <cellStyle name="Normál 2 8" xfId="59"/>
    <cellStyle name="Normál 3" xfId="49"/>
    <cellStyle name="Normál 3 2" xfId="50"/>
    <cellStyle name="Normál_bsc_kep_terv_onkorm_szakir" xfId="39"/>
    <cellStyle name="Normál_H_B séma 0323" xfId="40"/>
    <cellStyle name="Normál_H_B séma 0323 2" xfId="46"/>
    <cellStyle name="Normál_Hír 2" xfId="65"/>
    <cellStyle name="Összesen" xfId="41" builtinId="25" customBuiltin="1"/>
    <cellStyle name="Rossz" xfId="42" builtinId="27" customBuiltin="1"/>
    <cellStyle name="Semleges" xfId="43" builtinId="28" customBuiltin="1"/>
    <cellStyle name="Számítás" xfId="44" builtinId="22" customBuiltin="1"/>
    <cellStyle name="Százalék" xfId="4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BFEFB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ikocziM\AppData\Local\Microsoft\Windows\INetCache\Content.Outlook\327YVKLE\B&#369;n&#252;gyi%20igazgat&#225;si_Z&#225;gon%20nappa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ŰIGSZAK"/>
      <sheetName val="Bünűgyi nyomozó"/>
      <sheetName val="GV"/>
      <sheetName val="hírszerző"/>
      <sheetName val="info"/>
      <sheetName val="pü"/>
      <sheetName val="Előtanulmányi rend"/>
    </sheetNames>
    <sheetDataSet>
      <sheetData sheetId="0">
        <row r="84">
          <cell r="D84">
            <v>11</v>
          </cell>
          <cell r="E84">
            <v>136</v>
          </cell>
          <cell r="F84">
            <v>26</v>
          </cell>
          <cell r="G84">
            <v>290</v>
          </cell>
          <cell r="J84">
            <v>11</v>
          </cell>
          <cell r="K84">
            <v>162</v>
          </cell>
          <cell r="L84">
            <v>12</v>
          </cell>
          <cell r="M84">
            <v>172</v>
          </cell>
          <cell r="P84">
            <v>9</v>
          </cell>
          <cell r="Q84">
            <v>126</v>
          </cell>
          <cell r="R84">
            <v>13</v>
          </cell>
          <cell r="S84">
            <v>182</v>
          </cell>
          <cell r="V84">
            <v>10</v>
          </cell>
          <cell r="W84">
            <v>140</v>
          </cell>
          <cell r="X84">
            <v>14</v>
          </cell>
          <cell r="Y84">
            <v>202</v>
          </cell>
          <cell r="AB84">
            <v>11</v>
          </cell>
          <cell r="AC84">
            <v>154</v>
          </cell>
          <cell r="AD84">
            <v>10</v>
          </cell>
          <cell r="AE84">
            <v>140</v>
          </cell>
          <cell r="AH84">
            <v>4</v>
          </cell>
          <cell r="AI84">
            <v>40</v>
          </cell>
          <cell r="AJ84">
            <v>18</v>
          </cell>
          <cell r="AK84">
            <v>178</v>
          </cell>
          <cell r="AN84">
            <v>56</v>
          </cell>
          <cell r="AP84">
            <v>92</v>
          </cell>
          <cell r="AS84">
            <v>149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indexed="10"/>
    <pageSetUpPr fitToPage="1"/>
  </sheetPr>
  <dimension ref="A1:BH261"/>
  <sheetViews>
    <sheetView tabSelected="1" topLeftCell="A34" zoomScale="87" zoomScaleNormal="87" zoomScaleSheetLayoutView="40" zoomScalePageLayoutView="90" workbookViewId="0">
      <selection activeCell="A31" sqref="A31:C56"/>
    </sheetView>
  </sheetViews>
  <sheetFormatPr defaultColWidth="10.6640625" defaultRowHeight="15" x14ac:dyDescent="0.2"/>
  <cols>
    <col min="1" max="1" width="17.1640625" style="72" customWidth="1"/>
    <col min="2" max="2" width="7.1640625" style="3" customWidth="1"/>
    <col min="3" max="3" width="78.6640625" style="3" bestFit="1" customWidth="1"/>
    <col min="4" max="4" width="6.6640625" style="30" customWidth="1"/>
    <col min="5" max="5" width="7.33203125" style="30" customWidth="1"/>
    <col min="6" max="6" width="4.33203125" style="30" customWidth="1"/>
    <col min="7" max="7" width="7.33203125" style="30" customWidth="1"/>
    <col min="8" max="8" width="6" style="30" customWidth="1"/>
    <col min="9" max="9" width="6.33203125" style="30" customWidth="1"/>
    <col min="10" max="10" width="4.33203125" style="30" customWidth="1"/>
    <col min="11" max="11" width="7.33203125" style="30" customWidth="1"/>
    <col min="12" max="12" width="4.33203125" style="30" customWidth="1"/>
    <col min="13" max="13" width="7.33203125" style="30" customWidth="1"/>
    <col min="14" max="15" width="6" style="30" customWidth="1"/>
    <col min="16" max="16" width="4.33203125" style="30" customWidth="1"/>
    <col min="17" max="17" width="7.33203125" style="30" customWidth="1"/>
    <col min="18" max="18" width="4.33203125" style="30" customWidth="1"/>
    <col min="19" max="19" width="7.33203125" style="30" customWidth="1"/>
    <col min="20" max="21" width="6" style="30" customWidth="1"/>
    <col min="22" max="22" width="4.33203125" style="30" customWidth="1"/>
    <col min="23" max="23" width="7.33203125" style="30" customWidth="1"/>
    <col min="24" max="24" width="4.33203125" style="30" customWidth="1"/>
    <col min="25" max="25" width="7.33203125" style="30" customWidth="1"/>
    <col min="26" max="27" width="6" style="30" customWidth="1"/>
    <col min="28" max="28" width="4.33203125" style="30" customWidth="1"/>
    <col min="29" max="29" width="7.33203125" style="30" customWidth="1"/>
    <col min="30" max="30" width="4.33203125" style="30" customWidth="1"/>
    <col min="31" max="31" width="7.33203125" style="30" customWidth="1"/>
    <col min="32" max="33" width="6" style="30" customWidth="1"/>
    <col min="34" max="34" width="5.6640625" style="30" customWidth="1"/>
    <col min="35" max="35" width="7.33203125" style="30" customWidth="1"/>
    <col min="36" max="36" width="5.6640625" style="30" customWidth="1"/>
    <col min="37" max="37" width="8.33203125" style="30" bestFit="1" customWidth="1"/>
    <col min="38" max="39" width="5.6640625" style="30" customWidth="1"/>
    <col min="40" max="40" width="6.5" style="30" bestFit="1" customWidth="1"/>
    <col min="41" max="41" width="8.33203125" style="30" bestFit="1" customWidth="1"/>
    <col min="42" max="42" width="6.5" style="30" bestFit="1" customWidth="1"/>
    <col min="43" max="43" width="8.83203125" style="30" bestFit="1" customWidth="1"/>
    <col min="44" max="44" width="7" style="30" bestFit="1" customWidth="1"/>
    <col min="45" max="45" width="10.33203125" style="30" customWidth="1"/>
    <col min="46" max="46" width="68.6640625" style="3" bestFit="1" customWidth="1"/>
    <col min="47" max="47" width="47.33203125" style="3" bestFit="1" customWidth="1"/>
    <col min="48" max="57" width="1.6640625" style="3" customWidth="1"/>
    <col min="58" max="58" width="2.33203125" style="3" customWidth="1"/>
    <col min="59" max="16384" width="10.6640625" style="3"/>
  </cols>
  <sheetData>
    <row r="1" spans="1:47" ht="23.25" x14ac:dyDescent="0.2">
      <c r="A1" s="1021" t="s">
        <v>0</v>
      </c>
      <c r="B1" s="1021"/>
      <c r="C1" s="1021"/>
      <c r="D1" s="1021"/>
      <c r="E1" s="1021"/>
      <c r="F1" s="1021"/>
      <c r="G1" s="1021"/>
      <c r="H1" s="1021"/>
      <c r="I1" s="1021"/>
      <c r="J1" s="1021"/>
      <c r="K1" s="1021"/>
      <c r="L1" s="1021"/>
      <c r="M1" s="1021"/>
      <c r="N1" s="1021"/>
      <c r="O1" s="1021"/>
      <c r="P1" s="1021"/>
      <c r="Q1" s="1021"/>
      <c r="R1" s="1021"/>
      <c r="S1" s="1021"/>
      <c r="T1" s="1021"/>
      <c r="U1" s="1021"/>
      <c r="V1" s="1021"/>
      <c r="W1" s="1021"/>
      <c r="X1" s="1021"/>
      <c r="Y1" s="1021"/>
      <c r="Z1" s="1021"/>
      <c r="AA1" s="1021"/>
      <c r="AB1" s="1021"/>
      <c r="AC1" s="1021"/>
      <c r="AD1" s="1021"/>
      <c r="AE1" s="1021"/>
      <c r="AF1" s="1021"/>
      <c r="AG1" s="1021"/>
      <c r="AH1" s="1021"/>
      <c r="AI1" s="1021"/>
      <c r="AJ1" s="1021"/>
      <c r="AK1" s="1021"/>
      <c r="AL1" s="1021"/>
      <c r="AM1" s="1021"/>
      <c r="AN1" s="1021"/>
      <c r="AO1" s="1021"/>
      <c r="AP1" s="1021"/>
      <c r="AQ1" s="1021"/>
      <c r="AR1" s="1021"/>
      <c r="AS1" s="1021"/>
    </row>
    <row r="2" spans="1:47" ht="23.25" x14ac:dyDescent="0.2">
      <c r="A2" s="1022" t="s">
        <v>341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/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1022"/>
      <c r="AG2" s="1022"/>
      <c r="AH2" s="1022"/>
      <c r="AI2" s="1022"/>
      <c r="AJ2" s="1022"/>
      <c r="AK2" s="1022"/>
      <c r="AL2" s="1022"/>
      <c r="AM2" s="1022"/>
      <c r="AN2" s="1022"/>
      <c r="AO2" s="1022"/>
      <c r="AP2" s="1022"/>
      <c r="AQ2" s="1022"/>
      <c r="AR2" s="1022"/>
      <c r="AS2" s="1022"/>
    </row>
    <row r="3" spans="1:47" ht="22.15" customHeight="1" x14ac:dyDescent="0.2">
      <c r="A3" s="1022" t="s">
        <v>630</v>
      </c>
      <c r="B3" s="1022"/>
      <c r="C3" s="1022"/>
      <c r="D3" s="1022"/>
      <c r="E3" s="1022"/>
      <c r="F3" s="1022"/>
      <c r="G3" s="1022"/>
      <c r="H3" s="1022"/>
      <c r="I3" s="1022"/>
      <c r="J3" s="1022"/>
      <c r="K3" s="1022"/>
      <c r="L3" s="1022"/>
      <c r="M3" s="1022"/>
      <c r="N3" s="1022"/>
      <c r="O3" s="1022"/>
      <c r="P3" s="1022"/>
      <c r="Q3" s="1022"/>
      <c r="R3" s="1022"/>
      <c r="S3" s="1022"/>
      <c r="T3" s="1022"/>
      <c r="U3" s="1022"/>
      <c r="V3" s="1022"/>
      <c r="W3" s="1022"/>
      <c r="X3" s="1022"/>
      <c r="Y3" s="1022"/>
      <c r="Z3" s="1022"/>
      <c r="AA3" s="1022"/>
      <c r="AB3" s="1022"/>
      <c r="AC3" s="1022"/>
      <c r="AD3" s="1022"/>
      <c r="AE3" s="1022"/>
      <c r="AF3" s="1022"/>
      <c r="AG3" s="1022"/>
      <c r="AH3" s="1022"/>
      <c r="AI3" s="1022"/>
      <c r="AJ3" s="1022"/>
      <c r="AK3" s="1022"/>
      <c r="AL3" s="1022"/>
      <c r="AM3" s="1022"/>
      <c r="AN3" s="1022"/>
      <c r="AO3" s="1022"/>
      <c r="AP3" s="1022"/>
      <c r="AQ3" s="1022"/>
      <c r="AR3" s="1022"/>
      <c r="AS3" s="1022"/>
    </row>
    <row r="4" spans="1:47" ht="22.15" customHeight="1" thickBot="1" x14ac:dyDescent="0.25">
      <c r="A4" s="1021" t="s">
        <v>342</v>
      </c>
      <c r="B4" s="1021"/>
      <c r="C4" s="1021"/>
      <c r="D4" s="1021"/>
      <c r="E4" s="1021"/>
      <c r="F4" s="1021"/>
      <c r="G4" s="1021"/>
      <c r="H4" s="1021"/>
      <c r="I4" s="1021"/>
      <c r="J4" s="1021"/>
      <c r="K4" s="1021"/>
      <c r="L4" s="1021"/>
      <c r="M4" s="1021"/>
      <c r="N4" s="1021"/>
      <c r="O4" s="1021"/>
      <c r="P4" s="1021"/>
      <c r="Q4" s="1021"/>
      <c r="R4" s="1021"/>
      <c r="S4" s="1021"/>
      <c r="T4" s="1021"/>
      <c r="U4" s="1021"/>
      <c r="V4" s="1021"/>
      <c r="W4" s="1021"/>
      <c r="X4" s="1021"/>
      <c r="Y4" s="1021"/>
      <c r="Z4" s="1021"/>
      <c r="AA4" s="1021"/>
      <c r="AB4" s="1021"/>
      <c r="AC4" s="1021"/>
      <c r="AD4" s="1021"/>
      <c r="AE4" s="1021"/>
      <c r="AF4" s="1021"/>
      <c r="AG4" s="1021"/>
      <c r="AH4" s="1021"/>
      <c r="AI4" s="1021"/>
      <c r="AJ4" s="1021"/>
      <c r="AK4" s="1021"/>
      <c r="AL4" s="1021"/>
      <c r="AM4" s="1021"/>
      <c r="AN4" s="1021"/>
      <c r="AO4" s="1021"/>
      <c r="AP4" s="1021"/>
      <c r="AQ4" s="1021"/>
      <c r="AR4" s="1021"/>
      <c r="AS4" s="1021"/>
    </row>
    <row r="5" spans="1:47" ht="15.75" customHeight="1" thickTop="1" thickBot="1" x14ac:dyDescent="0.25">
      <c r="A5" s="1023" t="s">
        <v>1</v>
      </c>
      <c r="B5" s="1024" t="s">
        <v>2</v>
      </c>
      <c r="C5" s="1025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027" t="s">
        <v>4</v>
      </c>
      <c r="Q5" s="1027"/>
      <c r="R5" s="1027"/>
      <c r="S5" s="1027"/>
      <c r="T5" s="1027"/>
      <c r="U5" s="1027"/>
      <c r="V5" s="1027"/>
      <c r="W5" s="1027"/>
      <c r="X5" s="1027"/>
      <c r="Y5" s="1027"/>
      <c r="Z5" s="1027"/>
      <c r="AA5" s="1027"/>
      <c r="AB5" s="1027"/>
      <c r="AC5" s="1027"/>
      <c r="AD5" s="1027"/>
      <c r="AE5" s="1027"/>
      <c r="AF5" s="1027"/>
      <c r="AG5" s="1027"/>
      <c r="AH5" s="1027"/>
      <c r="AI5" s="1027"/>
      <c r="AJ5" s="1027"/>
      <c r="AK5" s="1027"/>
      <c r="AL5" s="1027"/>
      <c r="AM5" s="1027"/>
      <c r="AN5" s="1020" t="s">
        <v>5</v>
      </c>
      <c r="AO5" s="1020"/>
      <c r="AP5" s="1020"/>
      <c r="AQ5" s="1020"/>
      <c r="AR5" s="1020"/>
      <c r="AS5" s="1020"/>
      <c r="AT5" s="1054" t="s">
        <v>48</v>
      </c>
      <c r="AU5" s="1056" t="s">
        <v>49</v>
      </c>
    </row>
    <row r="6" spans="1:47" ht="15.75" customHeight="1" thickTop="1" thickBot="1" x14ac:dyDescent="0.3">
      <c r="A6" s="1023"/>
      <c r="B6" s="1024"/>
      <c r="C6" s="1025"/>
      <c r="D6" s="1012" t="s">
        <v>6</v>
      </c>
      <c r="E6" s="1012"/>
      <c r="F6" s="1012"/>
      <c r="G6" s="1012"/>
      <c r="H6" s="1012"/>
      <c r="I6" s="1012"/>
      <c r="J6" s="1061" t="s">
        <v>7</v>
      </c>
      <c r="K6" s="1061"/>
      <c r="L6" s="1061"/>
      <c r="M6" s="1061"/>
      <c r="N6" s="1061"/>
      <c r="O6" s="1061"/>
      <c r="P6" s="1012" t="s">
        <v>8</v>
      </c>
      <c r="Q6" s="1012"/>
      <c r="R6" s="1012"/>
      <c r="S6" s="1012"/>
      <c r="T6" s="1012"/>
      <c r="U6" s="1012"/>
      <c r="V6" s="1061" t="s">
        <v>9</v>
      </c>
      <c r="W6" s="1061"/>
      <c r="X6" s="1061"/>
      <c r="Y6" s="1061"/>
      <c r="Z6" s="1061"/>
      <c r="AA6" s="1061"/>
      <c r="AB6" s="1012" t="s">
        <v>10</v>
      </c>
      <c r="AC6" s="1012"/>
      <c r="AD6" s="1012"/>
      <c r="AE6" s="1012"/>
      <c r="AF6" s="1012"/>
      <c r="AG6" s="1012"/>
      <c r="AH6" s="1026" t="s">
        <v>11</v>
      </c>
      <c r="AI6" s="1026"/>
      <c r="AJ6" s="1026"/>
      <c r="AK6" s="1026"/>
      <c r="AL6" s="1026"/>
      <c r="AM6" s="1026"/>
      <c r="AN6" s="1020"/>
      <c r="AO6" s="1020"/>
      <c r="AP6" s="1020"/>
      <c r="AQ6" s="1020"/>
      <c r="AR6" s="1020"/>
      <c r="AS6" s="1020"/>
      <c r="AT6" s="1055"/>
      <c r="AU6" s="1057"/>
    </row>
    <row r="7" spans="1:47" ht="15.75" customHeight="1" thickTop="1" thickBot="1" x14ac:dyDescent="0.25">
      <c r="A7" s="1023"/>
      <c r="B7" s="1024"/>
      <c r="C7" s="1025"/>
      <c r="D7" s="1015" t="s">
        <v>12</v>
      </c>
      <c r="E7" s="1015"/>
      <c r="F7" s="1016" t="s">
        <v>13</v>
      </c>
      <c r="G7" s="1016"/>
      <c r="H7" s="1013" t="s">
        <v>14</v>
      </c>
      <c r="I7" s="1014" t="s">
        <v>46</v>
      </c>
      <c r="J7" s="1015" t="s">
        <v>12</v>
      </c>
      <c r="K7" s="1015"/>
      <c r="L7" s="1016" t="s">
        <v>13</v>
      </c>
      <c r="M7" s="1016"/>
      <c r="N7" s="1013" t="s">
        <v>14</v>
      </c>
      <c r="O7" s="1017" t="s">
        <v>47</v>
      </c>
      <c r="P7" s="1015" t="s">
        <v>12</v>
      </c>
      <c r="Q7" s="1015"/>
      <c r="R7" s="1016" t="s">
        <v>13</v>
      </c>
      <c r="S7" s="1016"/>
      <c r="T7" s="1013" t="s">
        <v>14</v>
      </c>
      <c r="U7" s="1017" t="s">
        <v>47</v>
      </c>
      <c r="V7" s="1015" t="s">
        <v>12</v>
      </c>
      <c r="W7" s="1015"/>
      <c r="X7" s="1016" t="s">
        <v>13</v>
      </c>
      <c r="Y7" s="1016"/>
      <c r="Z7" s="1013" t="s">
        <v>14</v>
      </c>
      <c r="AA7" s="1014" t="s">
        <v>47</v>
      </c>
      <c r="AB7" s="1015" t="s">
        <v>12</v>
      </c>
      <c r="AC7" s="1015"/>
      <c r="AD7" s="1016" t="s">
        <v>13</v>
      </c>
      <c r="AE7" s="1016"/>
      <c r="AF7" s="1013" t="s">
        <v>14</v>
      </c>
      <c r="AG7" s="1014" t="s">
        <v>47</v>
      </c>
      <c r="AH7" s="1015" t="s">
        <v>12</v>
      </c>
      <c r="AI7" s="1015"/>
      <c r="AJ7" s="1016" t="s">
        <v>13</v>
      </c>
      <c r="AK7" s="1016"/>
      <c r="AL7" s="1013" t="s">
        <v>14</v>
      </c>
      <c r="AM7" s="1014" t="s">
        <v>47</v>
      </c>
      <c r="AN7" s="1015" t="s">
        <v>12</v>
      </c>
      <c r="AO7" s="1015"/>
      <c r="AP7" s="1016" t="s">
        <v>13</v>
      </c>
      <c r="AQ7" s="1016"/>
      <c r="AR7" s="1013" t="s">
        <v>14</v>
      </c>
      <c r="AS7" s="1028" t="s">
        <v>44</v>
      </c>
      <c r="AT7" s="1055"/>
      <c r="AU7" s="1057"/>
    </row>
    <row r="8" spans="1:47" ht="79.900000000000006" customHeight="1" thickTop="1" thickBot="1" x14ac:dyDescent="0.25">
      <c r="A8" s="1023"/>
      <c r="B8" s="1024"/>
      <c r="C8" s="1025"/>
      <c r="D8" s="5" t="s">
        <v>27</v>
      </c>
      <c r="E8" s="6" t="s">
        <v>28</v>
      </c>
      <c r="F8" s="7" t="s">
        <v>27</v>
      </c>
      <c r="G8" s="6" t="s">
        <v>28</v>
      </c>
      <c r="H8" s="1013"/>
      <c r="I8" s="1014"/>
      <c r="J8" s="5" t="s">
        <v>27</v>
      </c>
      <c r="K8" s="6" t="s">
        <v>28</v>
      </c>
      <c r="L8" s="7" t="s">
        <v>27</v>
      </c>
      <c r="M8" s="6" t="s">
        <v>28</v>
      </c>
      <c r="N8" s="1013"/>
      <c r="O8" s="1018"/>
      <c r="P8" s="5" t="s">
        <v>27</v>
      </c>
      <c r="Q8" s="6" t="s">
        <v>28</v>
      </c>
      <c r="R8" s="7" t="s">
        <v>27</v>
      </c>
      <c r="S8" s="6" t="s">
        <v>28</v>
      </c>
      <c r="T8" s="1013"/>
      <c r="U8" s="1018"/>
      <c r="V8" s="5" t="s">
        <v>27</v>
      </c>
      <c r="W8" s="6" t="s">
        <v>28</v>
      </c>
      <c r="X8" s="7" t="s">
        <v>27</v>
      </c>
      <c r="Y8" s="6" t="s">
        <v>28</v>
      </c>
      <c r="Z8" s="1013"/>
      <c r="AA8" s="1014"/>
      <c r="AB8" s="5" t="s">
        <v>27</v>
      </c>
      <c r="AC8" s="6" t="s">
        <v>28</v>
      </c>
      <c r="AD8" s="7" t="s">
        <v>27</v>
      </c>
      <c r="AE8" s="6" t="s">
        <v>28</v>
      </c>
      <c r="AF8" s="1013"/>
      <c r="AG8" s="1014"/>
      <c r="AH8" s="5" t="s">
        <v>27</v>
      </c>
      <c r="AI8" s="6" t="s">
        <v>28</v>
      </c>
      <c r="AJ8" s="7" t="s">
        <v>27</v>
      </c>
      <c r="AK8" s="6" t="s">
        <v>28</v>
      </c>
      <c r="AL8" s="1013"/>
      <c r="AM8" s="1014"/>
      <c r="AN8" s="5" t="s">
        <v>27</v>
      </c>
      <c r="AO8" s="6" t="s">
        <v>28</v>
      </c>
      <c r="AP8" s="7" t="s">
        <v>27</v>
      </c>
      <c r="AQ8" s="6" t="s">
        <v>28</v>
      </c>
      <c r="AR8" s="1013"/>
      <c r="AS8" s="1028"/>
      <c r="AT8" s="1055"/>
      <c r="AU8" s="1057"/>
    </row>
    <row r="9" spans="1:47" s="16" customFormat="1" ht="15.75" customHeight="1" x14ac:dyDescent="0.25">
      <c r="A9" s="377"/>
      <c r="B9" s="8"/>
      <c r="C9" s="9" t="s">
        <v>53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62"/>
      <c r="Q9" s="1062"/>
      <c r="R9" s="1062"/>
      <c r="S9" s="1062"/>
      <c r="T9" s="1062"/>
      <c r="U9" s="1062"/>
      <c r="V9" s="1062"/>
      <c r="W9" s="1062"/>
      <c r="X9" s="1062"/>
      <c r="Y9" s="1062"/>
      <c r="Z9" s="1062"/>
      <c r="AA9" s="1062"/>
      <c r="AB9" s="1062"/>
      <c r="AC9" s="1062"/>
      <c r="AD9" s="1062"/>
      <c r="AE9" s="1062"/>
      <c r="AF9" s="1062"/>
      <c r="AG9" s="1062"/>
      <c r="AH9" s="1062"/>
      <c r="AI9" s="1062"/>
      <c r="AJ9" s="1062"/>
      <c r="AK9" s="1062"/>
      <c r="AL9" s="1062"/>
      <c r="AM9" s="1062"/>
      <c r="AN9" s="11"/>
      <c r="AO9" s="12" t="str">
        <f>IF(AN9=0,"",AN9)</f>
        <v/>
      </c>
      <c r="AP9" s="12"/>
      <c r="AQ9" s="12"/>
      <c r="AR9" s="12"/>
      <c r="AS9" s="13"/>
      <c r="AT9" s="14"/>
      <c r="AU9" s="15"/>
    </row>
    <row r="10" spans="1:47" s="18" customFormat="1" ht="15.75" customHeight="1" x14ac:dyDescent="0.2">
      <c r="A10" s="141" t="s">
        <v>65</v>
      </c>
      <c r="B10" s="148" t="s">
        <v>15</v>
      </c>
      <c r="C10" s="133" t="s">
        <v>66</v>
      </c>
      <c r="D10" s="149">
        <v>2</v>
      </c>
      <c r="E10" s="150">
        <v>36</v>
      </c>
      <c r="F10" s="149">
        <v>2</v>
      </c>
      <c r="G10" s="150">
        <v>24</v>
      </c>
      <c r="H10" s="149">
        <v>2</v>
      </c>
      <c r="I10" s="151" t="s">
        <v>67</v>
      </c>
      <c r="J10" s="152"/>
      <c r="K10" s="150" t="str">
        <f t="shared" ref="K10:K20" si="0">IF(J10*14=0,"",J10*14)</f>
        <v/>
      </c>
      <c r="L10" s="149"/>
      <c r="M10" s="150" t="str">
        <f t="shared" ref="M10:M20" si="1">IF(L10*14=0,"",L10*14)</f>
        <v/>
      </c>
      <c r="N10" s="149"/>
      <c r="O10" s="153"/>
      <c r="P10" s="149"/>
      <c r="Q10" s="150" t="str">
        <f t="shared" ref="Q10:Q20" si="2">IF(P10*14=0,"",P10*14)</f>
        <v/>
      </c>
      <c r="R10" s="149"/>
      <c r="S10" s="150" t="str">
        <f t="shared" ref="S10:S20" si="3">IF(R10*14=0,"",R10*14)</f>
        <v/>
      </c>
      <c r="T10" s="149"/>
      <c r="U10" s="151"/>
      <c r="V10" s="152"/>
      <c r="W10" s="150" t="str">
        <f t="shared" ref="W10:W20" si="4">IF(V10*14=0,"",V10*14)</f>
        <v/>
      </c>
      <c r="X10" s="149"/>
      <c r="Y10" s="150" t="str">
        <f t="shared" ref="Y10:Y20" si="5">IF(X10*14=0,"",X10*14)</f>
        <v/>
      </c>
      <c r="Z10" s="149"/>
      <c r="AA10" s="153"/>
      <c r="AB10" s="149"/>
      <c r="AC10" s="150" t="str">
        <f t="shared" ref="AC10:AC24" si="6">IF(AB10*14=0,"",AB10*14)</f>
        <v/>
      </c>
      <c r="AD10" s="149"/>
      <c r="AE10" s="150" t="str">
        <f t="shared" ref="AE10:AE24" si="7">IF(AD10*14=0,"",AD10*14)</f>
        <v/>
      </c>
      <c r="AF10" s="149"/>
      <c r="AG10" s="151"/>
      <c r="AH10" s="152"/>
      <c r="AI10" s="150" t="str">
        <f t="shared" ref="AI10:AI22" si="8">IF(AH10*14=0,"",AH10*14)</f>
        <v/>
      </c>
      <c r="AJ10" s="149"/>
      <c r="AK10" s="150" t="str">
        <f t="shared" ref="AK10:AK23" si="9">IF(AJ10*14=0,"",AJ10*14)</f>
        <v/>
      </c>
      <c r="AL10" s="149"/>
      <c r="AM10" s="153"/>
      <c r="AN10" s="154">
        <f t="shared" ref="AN10:AN64" si="10">IF(D10+J10+P10+V10+AB10+AH10=0,"",D10+J10+P10+V10+AB10+AH10)</f>
        <v>2</v>
      </c>
      <c r="AO10" s="150">
        <v>36</v>
      </c>
      <c r="AP10" s="155">
        <f t="shared" ref="AP10:AP64" si="11">IF(F10+L10+R10+X10+AD10+AJ10=0,"",F10+L10+R10+X10+AD10+AJ10)</f>
        <v>2</v>
      </c>
      <c r="AQ10" s="150">
        <v>24</v>
      </c>
      <c r="AR10" s="155">
        <f t="shared" ref="AR10:AR64" si="12">IF(N10+H10+T10+Z10+AF10+AL10=0,"",N10+H10+T10+Z10+AF10+AL10)</f>
        <v>2</v>
      </c>
      <c r="AS10" s="156">
        <f t="shared" ref="AS10:AS64" si="13">IF(D10+F10+L10+J10+P10+R10+V10+X10+AB10+AD10+AH10+AJ10=0,"",D10+F10+L10+J10+P10+R10+V10+X10+AB10+AD10+AH10+AJ10)</f>
        <v>4</v>
      </c>
      <c r="AT10" s="1" t="s">
        <v>458</v>
      </c>
      <c r="AU10" s="17" t="s">
        <v>459</v>
      </c>
    </row>
    <row r="11" spans="1:47" s="18" customFormat="1" ht="15.75" customHeight="1" x14ac:dyDescent="0.2">
      <c r="A11" s="141" t="s">
        <v>68</v>
      </c>
      <c r="B11" s="148" t="s">
        <v>15</v>
      </c>
      <c r="C11" s="133" t="s">
        <v>69</v>
      </c>
      <c r="D11" s="149">
        <v>1</v>
      </c>
      <c r="E11" s="150">
        <v>16</v>
      </c>
      <c r="F11" s="149">
        <v>2</v>
      </c>
      <c r="G11" s="150">
        <v>36</v>
      </c>
      <c r="H11" s="149">
        <v>2</v>
      </c>
      <c r="I11" s="151" t="s">
        <v>70</v>
      </c>
      <c r="J11" s="152"/>
      <c r="K11" s="150" t="str">
        <f t="shared" si="0"/>
        <v/>
      </c>
      <c r="L11" s="149"/>
      <c r="M11" s="150" t="str">
        <f t="shared" si="1"/>
        <v/>
      </c>
      <c r="N11" s="149"/>
      <c r="O11" s="153"/>
      <c r="P11" s="149"/>
      <c r="Q11" s="150" t="str">
        <f t="shared" si="2"/>
        <v/>
      </c>
      <c r="R11" s="149"/>
      <c r="S11" s="150" t="str">
        <f t="shared" si="3"/>
        <v/>
      </c>
      <c r="T11" s="149"/>
      <c r="U11" s="151"/>
      <c r="V11" s="152"/>
      <c r="W11" s="150" t="str">
        <f t="shared" si="4"/>
        <v/>
      </c>
      <c r="X11" s="149"/>
      <c r="Y11" s="150" t="str">
        <f t="shared" si="5"/>
        <v/>
      </c>
      <c r="Z11" s="149"/>
      <c r="AA11" s="153"/>
      <c r="AB11" s="149"/>
      <c r="AC11" s="150" t="str">
        <f t="shared" si="6"/>
        <v/>
      </c>
      <c r="AD11" s="149"/>
      <c r="AE11" s="150" t="str">
        <f t="shared" si="7"/>
        <v/>
      </c>
      <c r="AF11" s="149"/>
      <c r="AG11" s="151"/>
      <c r="AH11" s="152"/>
      <c r="AI11" s="150" t="str">
        <f t="shared" si="8"/>
        <v/>
      </c>
      <c r="AJ11" s="149"/>
      <c r="AK11" s="150" t="str">
        <f t="shared" si="9"/>
        <v/>
      </c>
      <c r="AL11" s="149"/>
      <c r="AM11" s="153"/>
      <c r="AN11" s="154">
        <f t="shared" si="10"/>
        <v>1</v>
      </c>
      <c r="AO11" s="150">
        <v>16</v>
      </c>
      <c r="AP11" s="155">
        <f t="shared" si="11"/>
        <v>2</v>
      </c>
      <c r="AQ11" s="150">
        <v>36</v>
      </c>
      <c r="AR11" s="155">
        <f t="shared" si="12"/>
        <v>2</v>
      </c>
      <c r="AS11" s="156">
        <f t="shared" si="13"/>
        <v>3</v>
      </c>
      <c r="AT11" s="1" t="s">
        <v>458</v>
      </c>
      <c r="AU11" s="17" t="s">
        <v>460</v>
      </c>
    </row>
    <row r="12" spans="1:47" s="18" customFormat="1" ht="15.75" customHeight="1" x14ac:dyDescent="0.2">
      <c r="A12" s="141" t="s">
        <v>71</v>
      </c>
      <c r="B12" s="148" t="s">
        <v>15</v>
      </c>
      <c r="C12" s="133" t="s">
        <v>72</v>
      </c>
      <c r="D12" s="149"/>
      <c r="E12" s="150" t="str">
        <f>IF(D12*15=0,"",D12*15)</f>
        <v/>
      </c>
      <c r="F12" s="149">
        <v>4</v>
      </c>
      <c r="G12" s="150">
        <v>54</v>
      </c>
      <c r="H12" s="149">
        <v>2</v>
      </c>
      <c r="I12" s="151" t="s">
        <v>70</v>
      </c>
      <c r="J12" s="152"/>
      <c r="K12" s="150" t="str">
        <f t="shared" si="0"/>
        <v/>
      </c>
      <c r="L12" s="149"/>
      <c r="M12" s="150" t="str">
        <f t="shared" si="1"/>
        <v/>
      </c>
      <c r="N12" s="149"/>
      <c r="O12" s="153"/>
      <c r="P12" s="149"/>
      <c r="Q12" s="150" t="str">
        <f t="shared" si="2"/>
        <v/>
      </c>
      <c r="R12" s="149"/>
      <c r="S12" s="150" t="str">
        <f t="shared" si="3"/>
        <v/>
      </c>
      <c r="T12" s="149"/>
      <c r="U12" s="151"/>
      <c r="V12" s="152"/>
      <c r="W12" s="150" t="str">
        <f t="shared" si="4"/>
        <v/>
      </c>
      <c r="X12" s="149"/>
      <c r="Y12" s="150" t="str">
        <f t="shared" si="5"/>
        <v/>
      </c>
      <c r="Z12" s="149"/>
      <c r="AA12" s="153"/>
      <c r="AB12" s="149"/>
      <c r="AC12" s="150" t="str">
        <f t="shared" si="6"/>
        <v/>
      </c>
      <c r="AD12" s="149"/>
      <c r="AE12" s="150" t="str">
        <f t="shared" si="7"/>
        <v/>
      </c>
      <c r="AF12" s="149"/>
      <c r="AG12" s="151"/>
      <c r="AH12" s="152"/>
      <c r="AI12" s="150" t="str">
        <f t="shared" si="8"/>
        <v/>
      </c>
      <c r="AJ12" s="149"/>
      <c r="AK12" s="150" t="str">
        <f t="shared" si="9"/>
        <v/>
      </c>
      <c r="AL12" s="149"/>
      <c r="AM12" s="153"/>
      <c r="AN12" s="154" t="str">
        <f t="shared" si="10"/>
        <v/>
      </c>
      <c r="AO12" s="150" t="str">
        <f t="shared" ref="AO12:AO64" si="14">IF((D12+J12+P12+V12+AB12+AH12)*14=0,"",(D12+J12+P12+V12+AB12+AH12)*14)</f>
        <v/>
      </c>
      <c r="AP12" s="155">
        <f t="shared" si="11"/>
        <v>4</v>
      </c>
      <c r="AQ12" s="150">
        <v>54</v>
      </c>
      <c r="AR12" s="155">
        <f t="shared" si="12"/>
        <v>2</v>
      </c>
      <c r="AS12" s="156">
        <f t="shared" si="13"/>
        <v>4</v>
      </c>
      <c r="AT12" s="1" t="s">
        <v>461</v>
      </c>
      <c r="AU12" s="17" t="s">
        <v>462</v>
      </c>
    </row>
    <row r="13" spans="1:47" ht="15.75" customHeight="1" x14ac:dyDescent="0.2">
      <c r="A13" s="141" t="s">
        <v>397</v>
      </c>
      <c r="B13" s="157" t="s">
        <v>15</v>
      </c>
      <c r="C13" s="133" t="s">
        <v>398</v>
      </c>
      <c r="D13" s="158">
        <v>2</v>
      </c>
      <c r="E13" s="159">
        <v>24</v>
      </c>
      <c r="F13" s="158">
        <v>1</v>
      </c>
      <c r="G13" s="159">
        <v>6</v>
      </c>
      <c r="H13" s="158">
        <v>2</v>
      </c>
      <c r="I13" s="160" t="s">
        <v>67</v>
      </c>
      <c r="J13" s="161"/>
      <c r="K13" s="159"/>
      <c r="L13" s="158"/>
      <c r="M13" s="159"/>
      <c r="N13" s="158"/>
      <c r="O13" s="162"/>
      <c r="P13" s="158"/>
      <c r="Q13" s="159"/>
      <c r="R13" s="158"/>
      <c r="S13" s="159"/>
      <c r="T13" s="158"/>
      <c r="U13" s="160"/>
      <c r="V13" s="161"/>
      <c r="W13" s="159"/>
      <c r="X13" s="158"/>
      <c r="Y13" s="159"/>
      <c r="Z13" s="158"/>
      <c r="AA13" s="162"/>
      <c r="AB13" s="158"/>
      <c r="AC13" s="159"/>
      <c r="AD13" s="158"/>
      <c r="AE13" s="159"/>
      <c r="AF13" s="158"/>
      <c r="AG13" s="160"/>
      <c r="AH13" s="161"/>
      <c r="AI13" s="159"/>
      <c r="AJ13" s="158"/>
      <c r="AK13" s="159"/>
      <c r="AL13" s="158"/>
      <c r="AM13" s="162"/>
      <c r="AN13" s="163">
        <f>IF(D13+J13+P13+V13+AB13+AH13=0,"",D13+J13+P13+V13+AB13+AH13)</f>
        <v>2</v>
      </c>
      <c r="AO13" s="159">
        <v>24</v>
      </c>
      <c r="AP13" s="164">
        <f>IF(F13+L13+R13+X13+AD13+AJ13=0,"",F13+L13+R13+X13+AD13+AJ13)</f>
        <v>1</v>
      </c>
      <c r="AQ13" s="159">
        <v>6</v>
      </c>
      <c r="AR13" s="164">
        <f>IF(N13+H13+T13+Z13+AF13+AL13=0,"",N13+H13+T13+Z13+AF13+AL13)</f>
        <v>2</v>
      </c>
      <c r="AS13" s="165">
        <f>IF(D13+F13+L13+J13+P13+R13+V13+X13+AB13+AD13+AH13+AJ13=0,"",D13+F13+L13+J13+P13+R13+V13+X13+AB13+AD13+AH13+AJ13)</f>
        <v>3</v>
      </c>
      <c r="AT13" s="17" t="s">
        <v>437</v>
      </c>
      <c r="AU13" s="17" t="s">
        <v>438</v>
      </c>
    </row>
    <row r="14" spans="1:47" s="18" customFormat="1" ht="15.75" customHeight="1" x14ac:dyDescent="0.2">
      <c r="A14" s="141" t="s">
        <v>73</v>
      </c>
      <c r="B14" s="148" t="s">
        <v>15</v>
      </c>
      <c r="C14" s="133" t="s">
        <v>74</v>
      </c>
      <c r="D14" s="149">
        <v>3</v>
      </c>
      <c r="E14" s="150">
        <v>30</v>
      </c>
      <c r="F14" s="149">
        <v>1</v>
      </c>
      <c r="G14" s="150">
        <v>10</v>
      </c>
      <c r="H14" s="149">
        <v>2</v>
      </c>
      <c r="I14" s="151" t="s">
        <v>15</v>
      </c>
      <c r="J14" s="152"/>
      <c r="K14" s="150" t="str">
        <f t="shared" si="0"/>
        <v/>
      </c>
      <c r="L14" s="149"/>
      <c r="M14" s="150" t="str">
        <f t="shared" si="1"/>
        <v/>
      </c>
      <c r="N14" s="149"/>
      <c r="O14" s="153"/>
      <c r="P14" s="149"/>
      <c r="Q14" s="150" t="str">
        <f t="shared" si="2"/>
        <v/>
      </c>
      <c r="R14" s="149"/>
      <c r="S14" s="150" t="str">
        <f t="shared" si="3"/>
        <v/>
      </c>
      <c r="T14" s="149"/>
      <c r="U14" s="151"/>
      <c r="V14" s="152"/>
      <c r="W14" s="150" t="str">
        <f t="shared" si="4"/>
        <v/>
      </c>
      <c r="X14" s="149"/>
      <c r="Y14" s="150" t="str">
        <f t="shared" si="5"/>
        <v/>
      </c>
      <c r="Z14" s="149"/>
      <c r="AA14" s="153"/>
      <c r="AB14" s="149"/>
      <c r="AC14" s="150" t="str">
        <f t="shared" si="6"/>
        <v/>
      </c>
      <c r="AD14" s="149"/>
      <c r="AE14" s="150" t="str">
        <f t="shared" si="7"/>
        <v/>
      </c>
      <c r="AF14" s="149"/>
      <c r="AG14" s="151"/>
      <c r="AH14" s="152"/>
      <c r="AI14" s="150" t="str">
        <f t="shared" si="8"/>
        <v/>
      </c>
      <c r="AJ14" s="149"/>
      <c r="AK14" s="150" t="str">
        <f t="shared" si="9"/>
        <v/>
      </c>
      <c r="AL14" s="149"/>
      <c r="AM14" s="153"/>
      <c r="AN14" s="154">
        <f t="shared" si="10"/>
        <v>3</v>
      </c>
      <c r="AO14" s="150">
        <v>30</v>
      </c>
      <c r="AP14" s="155">
        <f t="shared" si="11"/>
        <v>1</v>
      </c>
      <c r="AQ14" s="150">
        <v>10</v>
      </c>
      <c r="AR14" s="155">
        <f t="shared" si="12"/>
        <v>2</v>
      </c>
      <c r="AS14" s="156">
        <f t="shared" si="13"/>
        <v>4</v>
      </c>
      <c r="AT14" s="1" t="s">
        <v>625</v>
      </c>
      <c r="AU14" s="17" t="s">
        <v>559</v>
      </c>
    </row>
    <row r="15" spans="1:47" ht="15.75" customHeight="1" x14ac:dyDescent="0.2">
      <c r="A15" s="141" t="s">
        <v>580</v>
      </c>
      <c r="B15" s="148" t="s">
        <v>15</v>
      </c>
      <c r="C15" s="133" t="s">
        <v>579</v>
      </c>
      <c r="D15" s="149"/>
      <c r="E15" s="150"/>
      <c r="F15" s="149">
        <v>6</v>
      </c>
      <c r="G15" s="150">
        <v>60</v>
      </c>
      <c r="H15" s="149">
        <v>4</v>
      </c>
      <c r="I15" s="151" t="s">
        <v>70</v>
      </c>
      <c r="J15" s="152"/>
      <c r="K15" s="150" t="str">
        <f t="shared" si="0"/>
        <v/>
      </c>
      <c r="L15" s="149"/>
      <c r="M15" s="150" t="str">
        <f t="shared" si="1"/>
        <v/>
      </c>
      <c r="N15" s="149"/>
      <c r="O15" s="153"/>
      <c r="P15" s="149"/>
      <c r="Q15" s="150" t="str">
        <f t="shared" si="2"/>
        <v/>
      </c>
      <c r="R15" s="149"/>
      <c r="S15" s="150" t="str">
        <f t="shared" si="3"/>
        <v/>
      </c>
      <c r="T15" s="149"/>
      <c r="U15" s="151"/>
      <c r="V15" s="152"/>
      <c r="W15" s="150" t="str">
        <f t="shared" si="4"/>
        <v/>
      </c>
      <c r="X15" s="149"/>
      <c r="Y15" s="150" t="str">
        <f t="shared" si="5"/>
        <v/>
      </c>
      <c r="Z15" s="149"/>
      <c r="AA15" s="153"/>
      <c r="AB15" s="149"/>
      <c r="AC15" s="150" t="str">
        <f t="shared" si="6"/>
        <v/>
      </c>
      <c r="AD15" s="149"/>
      <c r="AE15" s="150" t="str">
        <f t="shared" si="7"/>
        <v/>
      </c>
      <c r="AF15" s="149"/>
      <c r="AG15" s="151"/>
      <c r="AH15" s="152"/>
      <c r="AI15" s="150" t="str">
        <f t="shared" si="8"/>
        <v/>
      </c>
      <c r="AJ15" s="149"/>
      <c r="AK15" s="150" t="str">
        <f t="shared" si="9"/>
        <v/>
      </c>
      <c r="AL15" s="149"/>
      <c r="AM15" s="153"/>
      <c r="AN15" s="154" t="str">
        <f t="shared" si="10"/>
        <v/>
      </c>
      <c r="AO15" s="150"/>
      <c r="AP15" s="155">
        <f t="shared" si="11"/>
        <v>6</v>
      </c>
      <c r="AQ15" s="150">
        <v>60</v>
      </c>
      <c r="AR15" s="155">
        <f t="shared" si="12"/>
        <v>4</v>
      </c>
      <c r="AS15" s="156">
        <f t="shared" si="13"/>
        <v>6</v>
      </c>
      <c r="AT15" s="1" t="s">
        <v>464</v>
      </c>
      <c r="AU15" s="17" t="s">
        <v>465</v>
      </c>
    </row>
    <row r="16" spans="1:47" s="18" customFormat="1" ht="15.75" customHeight="1" x14ac:dyDescent="0.2">
      <c r="A16" s="141" t="s">
        <v>75</v>
      </c>
      <c r="B16" s="148" t="s">
        <v>15</v>
      </c>
      <c r="C16" s="133" t="s">
        <v>76</v>
      </c>
      <c r="D16" s="149"/>
      <c r="E16" s="150" t="str">
        <f>IF(D16*15=0,"",D16*15)</f>
        <v/>
      </c>
      <c r="F16" s="149">
        <v>2</v>
      </c>
      <c r="G16" s="150">
        <v>20</v>
      </c>
      <c r="H16" s="149">
        <v>2</v>
      </c>
      <c r="I16" s="151" t="s">
        <v>70</v>
      </c>
      <c r="J16" s="152"/>
      <c r="K16" s="150" t="str">
        <f t="shared" si="0"/>
        <v/>
      </c>
      <c r="L16" s="149"/>
      <c r="M16" s="150" t="str">
        <f t="shared" si="1"/>
        <v/>
      </c>
      <c r="N16" s="149"/>
      <c r="O16" s="153"/>
      <c r="P16" s="149"/>
      <c r="Q16" s="150" t="str">
        <f t="shared" si="2"/>
        <v/>
      </c>
      <c r="R16" s="149"/>
      <c r="S16" s="150" t="str">
        <f t="shared" si="3"/>
        <v/>
      </c>
      <c r="T16" s="149"/>
      <c r="U16" s="151"/>
      <c r="V16" s="152"/>
      <c r="W16" s="150" t="str">
        <f t="shared" si="4"/>
        <v/>
      </c>
      <c r="X16" s="149"/>
      <c r="Y16" s="150" t="str">
        <f t="shared" si="5"/>
        <v/>
      </c>
      <c r="Z16" s="149"/>
      <c r="AA16" s="153"/>
      <c r="AB16" s="149"/>
      <c r="AC16" s="150" t="str">
        <f t="shared" si="6"/>
        <v/>
      </c>
      <c r="AD16" s="149"/>
      <c r="AE16" s="150" t="str">
        <f t="shared" si="7"/>
        <v/>
      </c>
      <c r="AF16" s="149"/>
      <c r="AG16" s="151"/>
      <c r="AH16" s="152"/>
      <c r="AI16" s="150" t="str">
        <f t="shared" si="8"/>
        <v/>
      </c>
      <c r="AJ16" s="149"/>
      <c r="AK16" s="150" t="str">
        <f t="shared" si="9"/>
        <v/>
      </c>
      <c r="AL16" s="149"/>
      <c r="AM16" s="153"/>
      <c r="AN16" s="154" t="str">
        <f t="shared" si="10"/>
        <v/>
      </c>
      <c r="AO16" s="150" t="str">
        <f t="shared" si="14"/>
        <v/>
      </c>
      <c r="AP16" s="155">
        <f t="shared" si="11"/>
        <v>2</v>
      </c>
      <c r="AQ16" s="150">
        <v>20</v>
      </c>
      <c r="AR16" s="155">
        <f t="shared" si="12"/>
        <v>2</v>
      </c>
      <c r="AS16" s="156">
        <f t="shared" si="13"/>
        <v>2</v>
      </c>
      <c r="AT16" s="1" t="s">
        <v>458</v>
      </c>
      <c r="AU16" s="17" t="s">
        <v>466</v>
      </c>
    </row>
    <row r="17" spans="1:47" s="18" customFormat="1" ht="15.75" customHeight="1" x14ac:dyDescent="0.2">
      <c r="A17" s="141" t="s">
        <v>591</v>
      </c>
      <c r="B17" s="148" t="s">
        <v>15</v>
      </c>
      <c r="C17" s="133" t="s">
        <v>77</v>
      </c>
      <c r="D17" s="149"/>
      <c r="E17" s="150" t="str">
        <f>IF(D17*15=0,"",D17*15)</f>
        <v/>
      </c>
      <c r="F17" s="149">
        <v>3</v>
      </c>
      <c r="G17" s="150">
        <v>30</v>
      </c>
      <c r="H17" s="149">
        <v>2</v>
      </c>
      <c r="I17" s="151" t="s">
        <v>70</v>
      </c>
      <c r="J17" s="152"/>
      <c r="K17" s="150" t="str">
        <f t="shared" si="0"/>
        <v/>
      </c>
      <c r="L17" s="149"/>
      <c r="M17" s="150" t="str">
        <f t="shared" si="1"/>
        <v/>
      </c>
      <c r="N17" s="149"/>
      <c r="O17" s="153"/>
      <c r="P17" s="149"/>
      <c r="Q17" s="150" t="str">
        <f t="shared" si="2"/>
        <v/>
      </c>
      <c r="R17" s="149"/>
      <c r="S17" s="150" t="str">
        <f t="shared" si="3"/>
        <v/>
      </c>
      <c r="T17" s="149"/>
      <c r="U17" s="151"/>
      <c r="V17" s="152"/>
      <c r="W17" s="150" t="str">
        <f t="shared" si="4"/>
        <v/>
      </c>
      <c r="X17" s="149"/>
      <c r="Y17" s="150" t="str">
        <f t="shared" si="5"/>
        <v/>
      </c>
      <c r="Z17" s="149"/>
      <c r="AA17" s="153"/>
      <c r="AB17" s="149"/>
      <c r="AC17" s="150" t="str">
        <f t="shared" si="6"/>
        <v/>
      </c>
      <c r="AD17" s="149"/>
      <c r="AE17" s="150" t="str">
        <f t="shared" si="7"/>
        <v/>
      </c>
      <c r="AF17" s="149"/>
      <c r="AG17" s="151"/>
      <c r="AH17" s="152"/>
      <c r="AI17" s="150" t="str">
        <f t="shared" si="8"/>
        <v/>
      </c>
      <c r="AJ17" s="149"/>
      <c r="AK17" s="150" t="str">
        <f t="shared" si="9"/>
        <v/>
      </c>
      <c r="AL17" s="149"/>
      <c r="AM17" s="153"/>
      <c r="AN17" s="154" t="str">
        <f t="shared" si="10"/>
        <v/>
      </c>
      <c r="AO17" s="150" t="str">
        <f t="shared" si="14"/>
        <v/>
      </c>
      <c r="AP17" s="155">
        <f t="shared" si="11"/>
        <v>3</v>
      </c>
      <c r="AQ17" s="150">
        <v>30</v>
      </c>
      <c r="AR17" s="155">
        <f t="shared" si="12"/>
        <v>2</v>
      </c>
      <c r="AS17" s="156">
        <f t="shared" si="13"/>
        <v>3</v>
      </c>
      <c r="AT17" s="1" t="s">
        <v>461</v>
      </c>
      <c r="AU17" s="17" t="s">
        <v>462</v>
      </c>
    </row>
    <row r="18" spans="1:47" s="18" customFormat="1" ht="15.75" customHeight="1" x14ac:dyDescent="0.2">
      <c r="A18" s="141" t="s">
        <v>78</v>
      </c>
      <c r="B18" s="148" t="s">
        <v>15</v>
      </c>
      <c r="C18" s="133" t="s">
        <v>79</v>
      </c>
      <c r="D18" s="149">
        <v>2</v>
      </c>
      <c r="E18" s="150">
        <v>20</v>
      </c>
      <c r="F18" s="149">
        <v>1</v>
      </c>
      <c r="G18" s="150">
        <v>10</v>
      </c>
      <c r="H18" s="149">
        <v>2</v>
      </c>
      <c r="I18" s="151" t="s">
        <v>67</v>
      </c>
      <c r="J18" s="152"/>
      <c r="K18" s="150" t="str">
        <f t="shared" si="0"/>
        <v/>
      </c>
      <c r="L18" s="149"/>
      <c r="M18" s="150" t="str">
        <f t="shared" si="1"/>
        <v/>
      </c>
      <c r="N18" s="149"/>
      <c r="O18" s="153"/>
      <c r="P18" s="149"/>
      <c r="Q18" s="150" t="str">
        <f t="shared" si="2"/>
        <v/>
      </c>
      <c r="R18" s="149"/>
      <c r="S18" s="150" t="str">
        <f t="shared" si="3"/>
        <v/>
      </c>
      <c r="T18" s="149"/>
      <c r="U18" s="151"/>
      <c r="V18" s="152"/>
      <c r="W18" s="150" t="str">
        <f t="shared" si="4"/>
        <v/>
      </c>
      <c r="X18" s="149"/>
      <c r="Y18" s="150" t="str">
        <f t="shared" si="5"/>
        <v/>
      </c>
      <c r="Z18" s="149"/>
      <c r="AA18" s="153"/>
      <c r="AB18" s="149"/>
      <c r="AC18" s="150" t="str">
        <f t="shared" si="6"/>
        <v/>
      </c>
      <c r="AD18" s="149"/>
      <c r="AE18" s="150" t="str">
        <f t="shared" si="7"/>
        <v/>
      </c>
      <c r="AF18" s="149"/>
      <c r="AG18" s="151"/>
      <c r="AH18" s="152"/>
      <c r="AI18" s="150" t="str">
        <f t="shared" si="8"/>
        <v/>
      </c>
      <c r="AJ18" s="149"/>
      <c r="AK18" s="150" t="str">
        <f t="shared" si="9"/>
        <v/>
      </c>
      <c r="AL18" s="149"/>
      <c r="AM18" s="153"/>
      <c r="AN18" s="154">
        <f t="shared" si="10"/>
        <v>2</v>
      </c>
      <c r="AO18" s="150">
        <v>20</v>
      </c>
      <c r="AP18" s="155">
        <f t="shared" si="11"/>
        <v>1</v>
      </c>
      <c r="AQ18" s="150">
        <v>10</v>
      </c>
      <c r="AR18" s="155">
        <f t="shared" si="12"/>
        <v>2</v>
      </c>
      <c r="AS18" s="156">
        <f t="shared" si="13"/>
        <v>3</v>
      </c>
      <c r="AT18" s="1" t="s">
        <v>625</v>
      </c>
      <c r="AU18" s="17" t="s">
        <v>459</v>
      </c>
    </row>
    <row r="19" spans="1:47" s="18" customFormat="1" ht="15.75" customHeight="1" x14ac:dyDescent="0.2">
      <c r="A19" s="142" t="s">
        <v>142</v>
      </c>
      <c r="B19" s="166" t="s">
        <v>15</v>
      </c>
      <c r="C19" s="134" t="s">
        <v>143</v>
      </c>
      <c r="D19" s="149"/>
      <c r="E19" s="150" t="str">
        <f>IF(D19*15=0,"",D19*15)</f>
        <v/>
      </c>
      <c r="F19" s="149">
        <v>4</v>
      </c>
      <c r="G19" s="150">
        <v>40</v>
      </c>
      <c r="H19" s="149">
        <v>3</v>
      </c>
      <c r="I19" s="151" t="s">
        <v>70</v>
      </c>
      <c r="J19" s="152"/>
      <c r="K19" s="150" t="str">
        <f t="shared" si="0"/>
        <v/>
      </c>
      <c r="L19" s="149"/>
      <c r="M19" s="150" t="str">
        <f t="shared" si="1"/>
        <v/>
      </c>
      <c r="N19" s="149"/>
      <c r="O19" s="153"/>
      <c r="P19" s="149"/>
      <c r="Q19" s="150" t="str">
        <f t="shared" si="2"/>
        <v/>
      </c>
      <c r="R19" s="149"/>
      <c r="S19" s="150" t="str">
        <f t="shared" si="3"/>
        <v/>
      </c>
      <c r="T19" s="149"/>
      <c r="U19" s="151"/>
      <c r="V19" s="152"/>
      <c r="W19" s="150" t="str">
        <f t="shared" si="4"/>
        <v/>
      </c>
      <c r="X19" s="149"/>
      <c r="Y19" s="150" t="str">
        <f t="shared" si="5"/>
        <v/>
      </c>
      <c r="Z19" s="149"/>
      <c r="AA19" s="153"/>
      <c r="AB19" s="149"/>
      <c r="AC19" s="150" t="str">
        <f t="shared" si="6"/>
        <v/>
      </c>
      <c r="AD19" s="149"/>
      <c r="AE19" s="150" t="str">
        <f t="shared" si="7"/>
        <v/>
      </c>
      <c r="AF19" s="149"/>
      <c r="AG19" s="151"/>
      <c r="AH19" s="152"/>
      <c r="AI19" s="150" t="str">
        <f t="shared" si="8"/>
        <v/>
      </c>
      <c r="AJ19" s="149"/>
      <c r="AK19" s="150" t="str">
        <f t="shared" si="9"/>
        <v/>
      </c>
      <c r="AL19" s="149"/>
      <c r="AM19" s="153"/>
      <c r="AN19" s="154" t="str">
        <f t="shared" si="10"/>
        <v/>
      </c>
      <c r="AO19" s="150" t="str">
        <f t="shared" si="14"/>
        <v/>
      </c>
      <c r="AP19" s="155">
        <f t="shared" si="11"/>
        <v>4</v>
      </c>
      <c r="AQ19" s="150">
        <v>40</v>
      </c>
      <c r="AR19" s="155">
        <f t="shared" si="12"/>
        <v>3</v>
      </c>
      <c r="AS19" s="156">
        <f t="shared" si="13"/>
        <v>4</v>
      </c>
      <c r="AT19" s="1" t="s">
        <v>609</v>
      </c>
      <c r="AU19" s="17" t="s">
        <v>621</v>
      </c>
    </row>
    <row r="20" spans="1:47" ht="15.75" customHeight="1" x14ac:dyDescent="0.2">
      <c r="A20" s="141" t="s">
        <v>80</v>
      </c>
      <c r="B20" s="148" t="s">
        <v>15</v>
      </c>
      <c r="C20" s="167" t="s">
        <v>81</v>
      </c>
      <c r="D20" s="168">
        <v>1</v>
      </c>
      <c r="E20" s="150">
        <v>10</v>
      </c>
      <c r="F20" s="168"/>
      <c r="G20" s="150" t="str">
        <f>IF(F20*15=0,"",F20*15)</f>
        <v/>
      </c>
      <c r="H20" s="169">
        <v>2</v>
      </c>
      <c r="I20" s="170" t="s">
        <v>82</v>
      </c>
      <c r="J20" s="152"/>
      <c r="K20" s="150" t="str">
        <f t="shared" si="0"/>
        <v/>
      </c>
      <c r="L20" s="149"/>
      <c r="M20" s="150" t="str">
        <f t="shared" si="1"/>
        <v/>
      </c>
      <c r="N20" s="149"/>
      <c r="O20" s="153"/>
      <c r="P20" s="149"/>
      <c r="Q20" s="150" t="str">
        <f t="shared" si="2"/>
        <v/>
      </c>
      <c r="R20" s="149"/>
      <c r="S20" s="150" t="str">
        <f t="shared" si="3"/>
        <v/>
      </c>
      <c r="T20" s="149"/>
      <c r="U20" s="151"/>
      <c r="V20" s="152"/>
      <c r="W20" s="150" t="str">
        <f t="shared" si="4"/>
        <v/>
      </c>
      <c r="X20" s="149"/>
      <c r="Y20" s="150" t="str">
        <f t="shared" si="5"/>
        <v/>
      </c>
      <c r="Z20" s="149"/>
      <c r="AA20" s="153"/>
      <c r="AB20" s="149"/>
      <c r="AC20" s="150" t="str">
        <f t="shared" si="6"/>
        <v/>
      </c>
      <c r="AD20" s="149"/>
      <c r="AE20" s="150" t="str">
        <f t="shared" si="7"/>
        <v/>
      </c>
      <c r="AF20" s="149"/>
      <c r="AG20" s="151"/>
      <c r="AH20" s="152"/>
      <c r="AI20" s="150" t="str">
        <f t="shared" si="8"/>
        <v/>
      </c>
      <c r="AJ20" s="149"/>
      <c r="AK20" s="150" t="str">
        <f t="shared" si="9"/>
        <v/>
      </c>
      <c r="AL20" s="149"/>
      <c r="AM20" s="153"/>
      <c r="AN20" s="154">
        <f t="shared" si="10"/>
        <v>1</v>
      </c>
      <c r="AO20" s="150">
        <v>10</v>
      </c>
      <c r="AP20" s="155" t="str">
        <f t="shared" si="11"/>
        <v/>
      </c>
      <c r="AQ20" s="150" t="str">
        <f t="shared" ref="AQ20:AQ63" si="15">IF((L20+F20+R20+X20+AD20+AJ20)*14=0,"",(L20+F20+R20+X20+AD20+AJ20)*14)</f>
        <v/>
      </c>
      <c r="AR20" s="155">
        <f t="shared" si="12"/>
        <v>2</v>
      </c>
      <c r="AS20" s="156">
        <f t="shared" si="13"/>
        <v>1</v>
      </c>
      <c r="AT20" s="1" t="s">
        <v>467</v>
      </c>
      <c r="AU20" s="17" t="s">
        <v>468</v>
      </c>
    </row>
    <row r="21" spans="1:47" ht="15.75" customHeight="1" x14ac:dyDescent="0.2">
      <c r="A21" s="992" t="s">
        <v>859</v>
      </c>
      <c r="B21" s="148" t="s">
        <v>15</v>
      </c>
      <c r="C21" s="877" t="s">
        <v>838</v>
      </c>
      <c r="D21" s="171"/>
      <c r="E21" s="172"/>
      <c r="F21" s="171"/>
      <c r="G21" s="172"/>
      <c r="H21" s="173"/>
      <c r="I21" s="174"/>
      <c r="J21" s="874"/>
      <c r="K21" s="186"/>
      <c r="L21" s="875">
        <v>2</v>
      </c>
      <c r="M21" s="186">
        <v>28</v>
      </c>
      <c r="N21" s="875">
        <v>2</v>
      </c>
      <c r="O21" s="188" t="s">
        <v>67</v>
      </c>
      <c r="P21" s="171"/>
      <c r="Q21" s="172"/>
      <c r="R21" s="171"/>
      <c r="S21" s="172"/>
      <c r="T21" s="173"/>
      <c r="U21" s="174"/>
      <c r="V21" s="175"/>
      <c r="W21" s="172"/>
      <c r="X21" s="173"/>
      <c r="Y21" s="172"/>
      <c r="Z21" s="173"/>
      <c r="AA21" s="176"/>
      <c r="AB21" s="149"/>
      <c r="AC21" s="150" t="str">
        <f t="shared" si="6"/>
        <v/>
      </c>
      <c r="AD21" s="149"/>
      <c r="AE21" s="150" t="str">
        <f t="shared" si="7"/>
        <v/>
      </c>
      <c r="AF21" s="149"/>
      <c r="AG21" s="151"/>
      <c r="AH21" s="152"/>
      <c r="AI21" s="150" t="str">
        <f t="shared" si="8"/>
        <v/>
      </c>
      <c r="AJ21" s="149"/>
      <c r="AK21" s="150" t="str">
        <f t="shared" si="9"/>
        <v/>
      </c>
      <c r="AL21" s="149"/>
      <c r="AM21" s="153"/>
      <c r="AN21" s="154" t="str">
        <f t="shared" si="10"/>
        <v/>
      </c>
      <c r="AO21" s="150" t="str">
        <f t="shared" si="14"/>
        <v/>
      </c>
      <c r="AP21" s="155">
        <f t="shared" si="11"/>
        <v>2</v>
      </c>
      <c r="AQ21" s="150">
        <f t="shared" si="15"/>
        <v>28</v>
      </c>
      <c r="AR21" s="155">
        <f t="shared" si="12"/>
        <v>2</v>
      </c>
      <c r="AS21" s="156">
        <f t="shared" si="13"/>
        <v>2</v>
      </c>
      <c r="AT21" s="876" t="s">
        <v>841</v>
      </c>
      <c r="AU21" s="108" t="s">
        <v>842</v>
      </c>
    </row>
    <row r="22" spans="1:47" ht="15.75" customHeight="1" x14ac:dyDescent="0.2">
      <c r="A22" s="992" t="s">
        <v>860</v>
      </c>
      <c r="B22" s="166" t="s">
        <v>15</v>
      </c>
      <c r="C22" s="878" t="s">
        <v>839</v>
      </c>
      <c r="D22" s="177"/>
      <c r="E22" s="172"/>
      <c r="F22" s="177"/>
      <c r="G22" s="172"/>
      <c r="H22" s="178"/>
      <c r="I22" s="174"/>
      <c r="J22" s="179"/>
      <c r="K22" s="172"/>
      <c r="L22" s="178"/>
      <c r="M22" s="172"/>
      <c r="N22" s="178"/>
      <c r="O22" s="176"/>
      <c r="P22" s="177"/>
      <c r="Q22" s="172"/>
      <c r="R22" s="177"/>
      <c r="S22" s="172"/>
      <c r="T22" s="178"/>
      <c r="U22" s="174"/>
      <c r="V22" s="185"/>
      <c r="W22" s="186"/>
      <c r="X22" s="187">
        <v>2</v>
      </c>
      <c r="Y22" s="186">
        <v>28</v>
      </c>
      <c r="Z22" s="187">
        <v>2</v>
      </c>
      <c r="AA22" s="188" t="s">
        <v>70</v>
      </c>
      <c r="AB22" s="149"/>
      <c r="AC22" s="150" t="str">
        <f t="shared" si="6"/>
        <v/>
      </c>
      <c r="AD22" s="149"/>
      <c r="AE22" s="150" t="str">
        <f t="shared" si="7"/>
        <v/>
      </c>
      <c r="AF22" s="149"/>
      <c r="AG22" s="151"/>
      <c r="AH22" s="152"/>
      <c r="AI22" s="150" t="str">
        <f t="shared" si="8"/>
        <v/>
      </c>
      <c r="AJ22" s="149"/>
      <c r="AK22" s="150" t="str">
        <f t="shared" si="9"/>
        <v/>
      </c>
      <c r="AL22" s="149"/>
      <c r="AM22" s="153"/>
      <c r="AN22" s="154" t="str">
        <f t="shared" si="10"/>
        <v/>
      </c>
      <c r="AO22" s="150" t="str">
        <f t="shared" si="14"/>
        <v/>
      </c>
      <c r="AP22" s="155">
        <f t="shared" si="11"/>
        <v>2</v>
      </c>
      <c r="AQ22" s="150">
        <f t="shared" si="15"/>
        <v>28</v>
      </c>
      <c r="AR22" s="155">
        <f t="shared" si="12"/>
        <v>2</v>
      </c>
      <c r="AS22" s="156">
        <f t="shared" si="13"/>
        <v>2</v>
      </c>
      <c r="AT22" s="876" t="s">
        <v>841</v>
      </c>
      <c r="AU22" s="108" t="s">
        <v>842</v>
      </c>
    </row>
    <row r="23" spans="1:47" ht="15.75" customHeight="1" x14ac:dyDescent="0.2">
      <c r="A23" s="992" t="s">
        <v>858</v>
      </c>
      <c r="B23" s="148" t="s">
        <v>15</v>
      </c>
      <c r="C23" s="878" t="s">
        <v>840</v>
      </c>
      <c r="D23" s="177"/>
      <c r="E23" s="172"/>
      <c r="F23" s="177"/>
      <c r="G23" s="172"/>
      <c r="H23" s="178"/>
      <c r="I23" s="174"/>
      <c r="J23" s="179"/>
      <c r="K23" s="172"/>
      <c r="L23" s="178"/>
      <c r="M23" s="172"/>
      <c r="N23" s="178"/>
      <c r="O23" s="176"/>
      <c r="P23" s="177"/>
      <c r="Q23" s="172"/>
      <c r="R23" s="177"/>
      <c r="S23" s="172"/>
      <c r="T23" s="178"/>
      <c r="U23" s="174"/>
      <c r="V23" s="179"/>
      <c r="W23" s="172"/>
      <c r="X23" s="178"/>
      <c r="Y23" s="172"/>
      <c r="Z23" s="178"/>
      <c r="AA23" s="176"/>
      <c r="AB23" s="189"/>
      <c r="AC23" s="190" t="str">
        <f t="shared" si="6"/>
        <v/>
      </c>
      <c r="AD23" s="189">
        <v>4</v>
      </c>
      <c r="AE23" s="190">
        <v>56</v>
      </c>
      <c r="AF23" s="189">
        <v>5</v>
      </c>
      <c r="AG23" s="191" t="s">
        <v>67</v>
      </c>
      <c r="AH23" s="180"/>
      <c r="AI23" s="181"/>
      <c r="AJ23" s="182"/>
      <c r="AK23" s="181" t="str">
        <f t="shared" si="9"/>
        <v/>
      </c>
      <c r="AL23" s="182"/>
      <c r="AM23" s="183"/>
      <c r="AN23" s="154" t="str">
        <f t="shared" si="10"/>
        <v/>
      </c>
      <c r="AO23" s="150"/>
      <c r="AP23" s="155">
        <f t="shared" si="11"/>
        <v>4</v>
      </c>
      <c r="AQ23" s="150">
        <f t="shared" si="15"/>
        <v>56</v>
      </c>
      <c r="AR23" s="155">
        <v>4</v>
      </c>
      <c r="AS23" s="156">
        <f t="shared" si="13"/>
        <v>4</v>
      </c>
      <c r="AT23" s="876" t="s">
        <v>843</v>
      </c>
      <c r="AU23" s="872" t="s">
        <v>844</v>
      </c>
    </row>
    <row r="24" spans="1:47" ht="15.75" customHeight="1" x14ac:dyDescent="0.2">
      <c r="A24" s="992" t="s">
        <v>554</v>
      </c>
      <c r="B24" s="148" t="s">
        <v>15</v>
      </c>
      <c r="C24" s="184" t="s">
        <v>788</v>
      </c>
      <c r="D24" s="177"/>
      <c r="E24" s="172"/>
      <c r="F24" s="177"/>
      <c r="G24" s="172"/>
      <c r="H24" s="178"/>
      <c r="I24" s="174"/>
      <c r="J24" s="179"/>
      <c r="K24" s="172"/>
      <c r="L24" s="178"/>
      <c r="M24" s="172"/>
      <c r="N24" s="178"/>
      <c r="O24" s="176"/>
      <c r="P24" s="177"/>
      <c r="Q24" s="172"/>
      <c r="R24" s="177"/>
      <c r="S24" s="172"/>
      <c r="T24" s="178"/>
      <c r="U24" s="174"/>
      <c r="V24" s="179"/>
      <c r="W24" s="172"/>
      <c r="X24" s="178"/>
      <c r="Y24" s="172"/>
      <c r="Z24" s="178"/>
      <c r="AA24" s="176"/>
      <c r="AB24" s="149"/>
      <c r="AC24" s="150" t="str">
        <f t="shared" si="6"/>
        <v/>
      </c>
      <c r="AD24" s="149"/>
      <c r="AE24" s="150" t="str">
        <f t="shared" si="7"/>
        <v/>
      </c>
      <c r="AF24" s="149"/>
      <c r="AG24" s="151"/>
      <c r="AH24" s="208">
        <v>1</v>
      </c>
      <c r="AI24" s="190">
        <v>14</v>
      </c>
      <c r="AJ24" s="189">
        <v>1</v>
      </c>
      <c r="AK24" s="190">
        <v>14</v>
      </c>
      <c r="AL24" s="189">
        <v>2</v>
      </c>
      <c r="AM24" s="216" t="s">
        <v>70</v>
      </c>
      <c r="AN24" s="154">
        <f t="shared" si="10"/>
        <v>1</v>
      </c>
      <c r="AO24" s="150">
        <v>10</v>
      </c>
      <c r="AP24" s="155">
        <v>2</v>
      </c>
      <c r="AQ24" s="150">
        <v>20</v>
      </c>
      <c r="AR24" s="155">
        <v>2</v>
      </c>
      <c r="AS24" s="156">
        <f t="shared" si="13"/>
        <v>2</v>
      </c>
      <c r="AT24" s="1" t="s">
        <v>469</v>
      </c>
      <c r="AU24" s="17" t="s">
        <v>415</v>
      </c>
    </row>
    <row r="25" spans="1:47" ht="15.75" customHeight="1" x14ac:dyDescent="0.2">
      <c r="A25" s="378" t="s">
        <v>560</v>
      </c>
      <c r="B25" s="166" t="s">
        <v>15</v>
      </c>
      <c r="C25" s="192" t="s">
        <v>83</v>
      </c>
      <c r="D25" s="193"/>
      <c r="E25" s="194"/>
      <c r="F25" s="193"/>
      <c r="G25" s="194"/>
      <c r="H25" s="193"/>
      <c r="I25" s="195"/>
      <c r="J25" s="193">
        <v>1</v>
      </c>
      <c r="K25" s="194">
        <v>14</v>
      </c>
      <c r="L25" s="193">
        <v>1</v>
      </c>
      <c r="M25" s="194">
        <v>14</v>
      </c>
      <c r="N25" s="193">
        <v>2</v>
      </c>
      <c r="O25" s="195" t="s">
        <v>15</v>
      </c>
      <c r="P25" s="193"/>
      <c r="Q25" s="194"/>
      <c r="R25" s="193"/>
      <c r="S25" s="194"/>
      <c r="T25" s="193"/>
      <c r="U25" s="195"/>
      <c r="V25" s="193"/>
      <c r="W25" s="194"/>
      <c r="X25" s="193"/>
      <c r="Y25" s="194"/>
      <c r="Z25" s="193"/>
      <c r="AA25" s="195"/>
      <c r="AB25" s="193"/>
      <c r="AC25" s="194"/>
      <c r="AD25" s="193"/>
      <c r="AE25" s="194"/>
      <c r="AF25" s="193"/>
      <c r="AG25" s="195"/>
      <c r="AH25" s="193"/>
      <c r="AI25" s="194"/>
      <c r="AJ25" s="193"/>
      <c r="AK25" s="194"/>
      <c r="AL25" s="193"/>
      <c r="AM25" s="195"/>
      <c r="AN25" s="154">
        <f t="shared" si="10"/>
        <v>1</v>
      </c>
      <c r="AO25" s="150">
        <f t="shared" si="14"/>
        <v>14</v>
      </c>
      <c r="AP25" s="155">
        <f t="shared" si="11"/>
        <v>1</v>
      </c>
      <c r="AQ25" s="150">
        <f t="shared" si="15"/>
        <v>14</v>
      </c>
      <c r="AR25" s="155">
        <f t="shared" si="12"/>
        <v>2</v>
      </c>
      <c r="AS25" s="156">
        <f t="shared" si="13"/>
        <v>2</v>
      </c>
      <c r="AT25" s="1" t="s">
        <v>625</v>
      </c>
      <c r="AU25" s="17" t="s">
        <v>414</v>
      </c>
    </row>
    <row r="26" spans="1:47" ht="15.75" customHeight="1" x14ac:dyDescent="0.2">
      <c r="A26" s="378" t="s">
        <v>576</v>
      </c>
      <c r="B26" s="148" t="s">
        <v>15</v>
      </c>
      <c r="C26" s="192" t="s">
        <v>84</v>
      </c>
      <c r="D26" s="193"/>
      <c r="E26" s="194"/>
      <c r="F26" s="193"/>
      <c r="G26" s="194"/>
      <c r="H26" s="193"/>
      <c r="I26" s="195"/>
      <c r="J26" s="193">
        <v>1</v>
      </c>
      <c r="K26" s="194">
        <v>14</v>
      </c>
      <c r="L26" s="193"/>
      <c r="M26" s="194"/>
      <c r="N26" s="193">
        <v>1</v>
      </c>
      <c r="O26" s="196" t="s">
        <v>15</v>
      </c>
      <c r="P26" s="197"/>
      <c r="Q26" s="198"/>
      <c r="R26" s="199"/>
      <c r="S26" s="198"/>
      <c r="T26" s="199"/>
      <c r="U26" s="200"/>
      <c r="V26" s="193"/>
      <c r="W26" s="194"/>
      <c r="X26" s="193"/>
      <c r="Y26" s="194"/>
      <c r="Z26" s="193"/>
      <c r="AA26" s="195"/>
      <c r="AB26" s="193"/>
      <c r="AC26" s="194"/>
      <c r="AD26" s="193"/>
      <c r="AE26" s="194"/>
      <c r="AF26" s="193"/>
      <c r="AG26" s="195"/>
      <c r="AH26" s="193"/>
      <c r="AI26" s="194"/>
      <c r="AJ26" s="193"/>
      <c r="AK26" s="194"/>
      <c r="AL26" s="193"/>
      <c r="AM26" s="195"/>
      <c r="AN26" s="154">
        <f>IF(D26+J26+P26+V26+AB26+AH26=0,"",D26+J26+P26+V26+AB26+AH26)</f>
        <v>1</v>
      </c>
      <c r="AO26" s="150">
        <f>IF((D26+J26+P26+V26+AB26+AH26)*14=0,"",(D26+J26+P26+V26+AB26+AH26)*14)</f>
        <v>14</v>
      </c>
      <c r="AP26" s="155" t="str">
        <f>IF(F26+L26+R26+X26+AD26+AJ26=0,"",F26+L26+R26+X26+AD26+AJ26)</f>
        <v/>
      </c>
      <c r="AQ26" s="150"/>
      <c r="AR26" s="155">
        <f>IF(N26+H26+T26+Z26+AF26+AL26=0,"",N26+H26+T26+Z26+AF26+AL26)</f>
        <v>1</v>
      </c>
      <c r="AS26" s="156">
        <f>IF(D26+F26+L26+J26+P26+R26+V26+X26+AB26+AD26+AH26+AJ26=0,"",D26+F26+L26+J26+P26+R26+V26+X26+AB26+AD26+AH26+AJ26)</f>
        <v>1</v>
      </c>
      <c r="AT26" s="1" t="s">
        <v>578</v>
      </c>
      <c r="AU26" s="19" t="s">
        <v>570</v>
      </c>
    </row>
    <row r="27" spans="1:47" ht="15.75" customHeight="1" x14ac:dyDescent="0.2">
      <c r="A27" s="378" t="s">
        <v>574</v>
      </c>
      <c r="B27" s="148" t="s">
        <v>15</v>
      </c>
      <c r="C27" s="192" t="s">
        <v>85</v>
      </c>
      <c r="D27" s="193"/>
      <c r="E27" s="194"/>
      <c r="F27" s="193"/>
      <c r="G27" s="194"/>
      <c r="H27" s="193"/>
      <c r="I27" s="195"/>
      <c r="J27" s="193"/>
      <c r="K27" s="194"/>
      <c r="L27" s="193"/>
      <c r="M27" s="194"/>
      <c r="N27" s="193"/>
      <c r="O27" s="195"/>
      <c r="P27" s="193"/>
      <c r="Q27" s="194"/>
      <c r="R27" s="193"/>
      <c r="S27" s="194"/>
      <c r="T27" s="193"/>
      <c r="U27" s="196"/>
      <c r="V27" s="201"/>
      <c r="W27" s="194"/>
      <c r="X27" s="193"/>
      <c r="Y27" s="194"/>
      <c r="Z27" s="193"/>
      <c r="AA27" s="195"/>
      <c r="AB27" s="193">
        <v>1</v>
      </c>
      <c r="AC27" s="194">
        <v>14</v>
      </c>
      <c r="AD27" s="193"/>
      <c r="AE27" s="194"/>
      <c r="AF27" s="193">
        <v>1</v>
      </c>
      <c r="AG27" s="196" t="s">
        <v>82</v>
      </c>
      <c r="AH27" s="201"/>
      <c r="AI27" s="194"/>
      <c r="AJ27" s="193"/>
      <c r="AK27" s="194"/>
      <c r="AL27" s="193"/>
      <c r="AM27" s="195"/>
      <c r="AN27" s="154">
        <f>IF(D27+J27+P27+V27+AB27+AH27=0,"",D27+J27+P27+V27+AB27+AH27)</f>
        <v>1</v>
      </c>
      <c r="AO27" s="150">
        <f>IF((D27+J27+P27+V27+AB27+AH27)*14=0,"",(D27+J27+P27+V27+AB27+AH27)*14)</f>
        <v>14</v>
      </c>
      <c r="AP27" s="155" t="str">
        <f>IF(F27+L27+R27+X27+AD27+AJ27=0,"",F27+L27+R27+X27+AD27+AJ27)</f>
        <v/>
      </c>
      <c r="AQ27" s="150"/>
      <c r="AR27" s="155">
        <f>IF(N27+H27+T27+Z27+AF27+AL27=0,"",N27+H27+T27+Z27+AF27+AL27)</f>
        <v>1</v>
      </c>
      <c r="AS27" s="156">
        <f>IF(D27+F27+L27+J27+P27+R27+V27+X27+AB27+AD27+AH27+AJ27=0,"",D27+F27+L27+J27+P27+R27+V27+X27+AB27+AD27+AH27+AJ27)</f>
        <v>1</v>
      </c>
      <c r="AT27" s="1" t="s">
        <v>448</v>
      </c>
      <c r="AU27" s="19" t="s">
        <v>575</v>
      </c>
    </row>
    <row r="28" spans="1:47" ht="15.75" customHeight="1" x14ac:dyDescent="0.2">
      <c r="A28" s="378" t="s">
        <v>577</v>
      </c>
      <c r="B28" s="166" t="s">
        <v>15</v>
      </c>
      <c r="C28" s="192" t="s">
        <v>86</v>
      </c>
      <c r="D28" s="193"/>
      <c r="E28" s="194"/>
      <c r="F28" s="193"/>
      <c r="G28" s="194"/>
      <c r="H28" s="193"/>
      <c r="I28" s="195"/>
      <c r="J28" s="193">
        <v>2</v>
      </c>
      <c r="K28" s="194">
        <v>28</v>
      </c>
      <c r="L28" s="193"/>
      <c r="M28" s="194"/>
      <c r="N28" s="193">
        <v>2</v>
      </c>
      <c r="O28" s="195" t="s">
        <v>15</v>
      </c>
      <c r="P28" s="193"/>
      <c r="Q28" s="194"/>
      <c r="R28" s="193"/>
      <c r="S28" s="194"/>
      <c r="T28" s="193"/>
      <c r="U28" s="200"/>
      <c r="V28" s="193"/>
      <c r="W28" s="194"/>
      <c r="X28" s="193"/>
      <c r="Y28" s="194"/>
      <c r="Z28" s="193"/>
      <c r="AA28" s="195"/>
      <c r="AB28" s="193"/>
      <c r="AC28" s="194"/>
      <c r="AD28" s="193"/>
      <c r="AE28" s="194"/>
      <c r="AF28" s="193"/>
      <c r="AG28" s="195"/>
      <c r="AH28" s="193"/>
      <c r="AI28" s="194"/>
      <c r="AJ28" s="193"/>
      <c r="AK28" s="194"/>
      <c r="AL28" s="193"/>
      <c r="AM28" s="195"/>
      <c r="AN28" s="154">
        <f>IF(D28+J28+P28+V28+AB28+AH28=0,"",D28+J28+P28+V28+AB28+AH28)</f>
        <v>2</v>
      </c>
      <c r="AO28" s="150">
        <f>IF((D28+J28+P28+V28+AB28+AH28)*14=0,"",(D28+J28+P28+V28+AB28+AH28)*14)</f>
        <v>28</v>
      </c>
      <c r="AP28" s="155" t="str">
        <f>IF(F28+L28+R28+X28+AD28+AJ28=0,"",F28+L28+R28+X28+AD28+AJ28)</f>
        <v/>
      </c>
      <c r="AQ28" s="150"/>
      <c r="AR28" s="155">
        <f>IF(N28+H28+T28+Z28+AF28+AL28=0,"",N28+H28+T28+Z28+AF28+AL28)</f>
        <v>2</v>
      </c>
      <c r="AS28" s="156">
        <f>IF(D28+F28+L28+J28+P28+R28+V28+X28+AB28+AD28+AH28+AJ28=0,"",D28+F28+L28+J28+P28+R28+V28+X28+AB28+AD28+AH28+AJ28)</f>
        <v>2</v>
      </c>
      <c r="AT28" s="1" t="s">
        <v>467</v>
      </c>
      <c r="AU28" s="19" t="s">
        <v>468</v>
      </c>
    </row>
    <row r="29" spans="1:47" ht="15.75" customHeight="1" x14ac:dyDescent="0.2">
      <c r="A29" s="378" t="s">
        <v>567</v>
      </c>
      <c r="B29" s="202" t="s">
        <v>15</v>
      </c>
      <c r="C29" s="192" t="s">
        <v>87</v>
      </c>
      <c r="D29" s="193"/>
      <c r="E29" s="194"/>
      <c r="F29" s="193"/>
      <c r="G29" s="194"/>
      <c r="H29" s="193"/>
      <c r="I29" s="195"/>
      <c r="J29" s="193"/>
      <c r="K29" s="194"/>
      <c r="L29" s="193"/>
      <c r="M29" s="194"/>
      <c r="N29" s="193"/>
      <c r="O29" s="195"/>
      <c r="P29" s="203">
        <v>2</v>
      </c>
      <c r="Q29" s="204">
        <v>28</v>
      </c>
      <c r="R29" s="203"/>
      <c r="S29" s="204"/>
      <c r="T29" s="203">
        <v>2</v>
      </c>
      <c r="U29" s="195" t="s">
        <v>15</v>
      </c>
      <c r="V29" s="193"/>
      <c r="W29" s="194"/>
      <c r="X29" s="193"/>
      <c r="Y29" s="194"/>
      <c r="Z29" s="193"/>
      <c r="AA29" s="195"/>
      <c r="AB29" s="193"/>
      <c r="AC29" s="194"/>
      <c r="AD29" s="193"/>
      <c r="AE29" s="194"/>
      <c r="AF29" s="193"/>
      <c r="AG29" s="195"/>
      <c r="AH29" s="193"/>
      <c r="AI29" s="194"/>
      <c r="AJ29" s="193"/>
      <c r="AK29" s="194"/>
      <c r="AL29" s="193"/>
      <c r="AM29" s="195"/>
      <c r="AN29" s="154">
        <f>IF(D29+J29+P29+V29+AB29+AH29=0,"",D29+J29+P29+V29+AB29+AH29)</f>
        <v>2</v>
      </c>
      <c r="AO29" s="150">
        <f>IF((D29+J29+P29+V29+AB29+AH29)*14=0,"",(D29+J29+P29+V29+AB29+AH29)*14)</f>
        <v>28</v>
      </c>
      <c r="AP29" s="155" t="str">
        <f>IF(F29+L29+R29+X29+AD29+AJ29=0,"",F29+L29+R29+X29+AD29+AJ29)</f>
        <v/>
      </c>
      <c r="AQ29" s="150"/>
      <c r="AR29" s="155">
        <f>IF(N29+H29+T29+Z29+AF29+AL29=0,"",N29+H29+T29+Z29+AF29+AL29)</f>
        <v>2</v>
      </c>
      <c r="AS29" s="156">
        <f>IF(D29+F29+L29+J29+P29+R29+V29+X29+AB29+AD29+AH29+AJ29=0,"",D29+F29+L29+J29+P29+R29+V29+X29+AB29+AD29+AH29+AJ29)</f>
        <v>2</v>
      </c>
      <c r="AT29" s="1" t="s">
        <v>568</v>
      </c>
      <c r="AU29" s="19" t="s">
        <v>569</v>
      </c>
    </row>
    <row r="30" spans="1:47" ht="15.75" customHeight="1" x14ac:dyDescent="0.2">
      <c r="A30" s="378" t="s">
        <v>561</v>
      </c>
      <c r="B30" s="202" t="s">
        <v>15</v>
      </c>
      <c r="C30" s="192" t="s">
        <v>88</v>
      </c>
      <c r="D30" s="193"/>
      <c r="E30" s="194"/>
      <c r="F30" s="193"/>
      <c r="G30" s="194"/>
      <c r="H30" s="193"/>
      <c r="I30" s="195"/>
      <c r="J30" s="193"/>
      <c r="K30" s="194"/>
      <c r="L30" s="193"/>
      <c r="M30" s="194"/>
      <c r="N30" s="193"/>
      <c r="O30" s="195"/>
      <c r="P30" s="193">
        <v>1</v>
      </c>
      <c r="Q30" s="194">
        <v>14</v>
      </c>
      <c r="R30" s="193">
        <v>1</v>
      </c>
      <c r="S30" s="194">
        <v>14</v>
      </c>
      <c r="T30" s="193">
        <v>2</v>
      </c>
      <c r="U30" s="195" t="s">
        <v>15</v>
      </c>
      <c r="V30" s="193"/>
      <c r="W30" s="194"/>
      <c r="X30" s="193"/>
      <c r="Y30" s="194"/>
      <c r="Z30" s="193"/>
      <c r="AA30" s="195"/>
      <c r="AB30" s="193"/>
      <c r="AC30" s="194"/>
      <c r="AD30" s="193"/>
      <c r="AE30" s="194"/>
      <c r="AF30" s="193"/>
      <c r="AG30" s="195"/>
      <c r="AH30" s="193"/>
      <c r="AI30" s="194"/>
      <c r="AJ30" s="193"/>
      <c r="AK30" s="194"/>
      <c r="AL30" s="193"/>
      <c r="AM30" s="195"/>
      <c r="AN30" s="154">
        <f t="shared" si="10"/>
        <v>1</v>
      </c>
      <c r="AO30" s="150">
        <f t="shared" si="14"/>
        <v>14</v>
      </c>
      <c r="AP30" s="155">
        <f t="shared" si="11"/>
        <v>1</v>
      </c>
      <c r="AQ30" s="150">
        <f t="shared" si="15"/>
        <v>14</v>
      </c>
      <c r="AR30" s="155">
        <f t="shared" si="12"/>
        <v>2</v>
      </c>
      <c r="AS30" s="156">
        <f t="shared" si="13"/>
        <v>2</v>
      </c>
      <c r="AT30" s="20" t="s">
        <v>625</v>
      </c>
      <c r="AU30" s="17" t="s">
        <v>628</v>
      </c>
    </row>
    <row r="31" spans="1:47" ht="15.75" customHeight="1" x14ac:dyDescent="0.2">
      <c r="A31" s="141" t="s">
        <v>89</v>
      </c>
      <c r="B31" s="166" t="s">
        <v>15</v>
      </c>
      <c r="C31" s="133" t="s">
        <v>90</v>
      </c>
      <c r="D31" s="149"/>
      <c r="E31" s="150" t="str">
        <f t="shared" ref="E31:E64" si="16">IF(D31*15=0,"",D31*15)</f>
        <v/>
      </c>
      <c r="F31" s="149"/>
      <c r="G31" s="150" t="str">
        <f t="shared" ref="G31:G64" si="17">IF(F31*15=0,"",F31*15)</f>
        <v/>
      </c>
      <c r="H31" s="149"/>
      <c r="I31" s="151"/>
      <c r="J31" s="152">
        <v>2</v>
      </c>
      <c r="K31" s="150">
        <v>28</v>
      </c>
      <c r="L31" s="149">
        <v>1</v>
      </c>
      <c r="M31" s="150">
        <v>14</v>
      </c>
      <c r="N31" s="149">
        <v>3</v>
      </c>
      <c r="O31" s="153" t="s">
        <v>612</v>
      </c>
      <c r="P31" s="149"/>
      <c r="Q31" s="150" t="str">
        <f>IF(P31*15=0,"",P31*15)</f>
        <v/>
      </c>
      <c r="R31" s="149"/>
      <c r="S31" s="150" t="str">
        <f>IF(R31*15=0,"",R31*15)</f>
        <v/>
      </c>
      <c r="T31" s="149"/>
      <c r="U31" s="151"/>
      <c r="V31" s="152"/>
      <c r="W31" s="150" t="str">
        <f>IF(V31*15=0,"",V31*15)</f>
        <v/>
      </c>
      <c r="X31" s="149"/>
      <c r="Y31" s="150" t="str">
        <f>IF(X31*15=0,"",X31*15)</f>
        <v/>
      </c>
      <c r="Z31" s="149"/>
      <c r="AA31" s="153"/>
      <c r="AB31" s="152"/>
      <c r="AC31" s="150" t="str">
        <f>IF(AB31*15=0,"",AB31*15)</f>
        <v/>
      </c>
      <c r="AD31" s="205"/>
      <c r="AE31" s="150" t="str">
        <f>IF(AD31*15=0,"",AD31*15)</f>
        <v/>
      </c>
      <c r="AF31" s="205"/>
      <c r="AG31" s="206"/>
      <c r="AH31" s="149"/>
      <c r="AI31" s="150" t="str">
        <f t="shared" ref="AI31:AI64" si="18">IF(AH31*15=0,"",AH31*15)</f>
        <v/>
      </c>
      <c r="AJ31" s="149"/>
      <c r="AK31" s="150" t="str">
        <f>IF(AJ31*15=0,"",AJ31*15)</f>
        <v/>
      </c>
      <c r="AL31" s="149"/>
      <c r="AM31" s="149"/>
      <c r="AN31" s="154">
        <f t="shared" si="10"/>
        <v>2</v>
      </c>
      <c r="AO31" s="150">
        <f t="shared" si="14"/>
        <v>28</v>
      </c>
      <c r="AP31" s="155">
        <f t="shared" si="11"/>
        <v>1</v>
      </c>
      <c r="AQ31" s="150">
        <f t="shared" si="15"/>
        <v>14</v>
      </c>
      <c r="AR31" s="155">
        <f t="shared" si="12"/>
        <v>3</v>
      </c>
      <c r="AS31" s="156">
        <f t="shared" si="13"/>
        <v>3</v>
      </c>
      <c r="AT31" s="1" t="s">
        <v>406</v>
      </c>
      <c r="AU31" s="17" t="s">
        <v>470</v>
      </c>
    </row>
    <row r="32" spans="1:47" ht="15.75" customHeight="1" x14ac:dyDescent="0.2">
      <c r="A32" s="141" t="s">
        <v>91</v>
      </c>
      <c r="B32" s="166" t="s">
        <v>15</v>
      </c>
      <c r="C32" s="133" t="s">
        <v>92</v>
      </c>
      <c r="D32" s="149"/>
      <c r="E32" s="150" t="str">
        <f t="shared" si="16"/>
        <v/>
      </c>
      <c r="F32" s="149"/>
      <c r="G32" s="150" t="str">
        <f t="shared" si="17"/>
        <v/>
      </c>
      <c r="H32" s="149"/>
      <c r="I32" s="151"/>
      <c r="J32" s="152"/>
      <c r="K32" s="150" t="str">
        <f t="shared" ref="K32:K64" si="19">IF(J32*15=0,"",J32*15)</f>
        <v/>
      </c>
      <c r="L32" s="149"/>
      <c r="M32" s="207" t="str">
        <f t="shared" ref="M32:M64" si="20">IF(L32*15=0,"",L32*15)</f>
        <v/>
      </c>
      <c r="N32" s="149"/>
      <c r="O32" s="153"/>
      <c r="P32" s="149">
        <v>1</v>
      </c>
      <c r="Q32" s="150">
        <v>14</v>
      </c>
      <c r="R32" s="149">
        <v>2</v>
      </c>
      <c r="S32" s="150">
        <v>28</v>
      </c>
      <c r="T32" s="149">
        <v>3</v>
      </c>
      <c r="U32" s="153" t="s">
        <v>612</v>
      </c>
      <c r="V32" s="152"/>
      <c r="W32" s="150" t="str">
        <f>IF(V32*15=0,"",V32*15)</f>
        <v/>
      </c>
      <c r="X32" s="149"/>
      <c r="Y32" s="150" t="str">
        <f>IF(X32*15=0,"",X32*15)</f>
        <v/>
      </c>
      <c r="Z32" s="149"/>
      <c r="AA32" s="153"/>
      <c r="AB32" s="152"/>
      <c r="AC32" s="150" t="str">
        <f>IF(AB32*15=0,"",AB32*15)</f>
        <v/>
      </c>
      <c r="AD32" s="205"/>
      <c r="AE32" s="150" t="str">
        <f>IF(AD32*15=0,"",AD32*15)</f>
        <v/>
      </c>
      <c r="AF32" s="205"/>
      <c r="AG32" s="206"/>
      <c r="AH32" s="149"/>
      <c r="AI32" s="150" t="str">
        <f t="shared" si="18"/>
        <v/>
      </c>
      <c r="AJ32" s="149"/>
      <c r="AK32" s="150" t="str">
        <f>IF(AJ32*15=0,"",AJ32*15)</f>
        <v/>
      </c>
      <c r="AL32" s="149"/>
      <c r="AM32" s="149"/>
      <c r="AN32" s="154">
        <f t="shared" si="10"/>
        <v>1</v>
      </c>
      <c r="AO32" s="150">
        <f t="shared" si="14"/>
        <v>14</v>
      </c>
      <c r="AP32" s="155">
        <f t="shared" si="11"/>
        <v>2</v>
      </c>
      <c r="AQ32" s="150">
        <v>28</v>
      </c>
      <c r="AR32" s="155">
        <f t="shared" si="12"/>
        <v>3</v>
      </c>
      <c r="AS32" s="156">
        <f t="shared" si="13"/>
        <v>3</v>
      </c>
      <c r="AT32" s="1" t="s">
        <v>406</v>
      </c>
      <c r="AU32" s="17" t="s">
        <v>470</v>
      </c>
    </row>
    <row r="33" spans="1:47" ht="15.75" customHeight="1" x14ac:dyDescent="0.2">
      <c r="A33" s="141" t="s">
        <v>93</v>
      </c>
      <c r="B33" s="166" t="s">
        <v>15</v>
      </c>
      <c r="C33" s="133" t="s">
        <v>94</v>
      </c>
      <c r="D33" s="149"/>
      <c r="E33" s="150" t="str">
        <f t="shared" si="16"/>
        <v/>
      </c>
      <c r="F33" s="149"/>
      <c r="G33" s="150" t="str">
        <f t="shared" si="17"/>
        <v/>
      </c>
      <c r="H33" s="149"/>
      <c r="I33" s="151"/>
      <c r="J33" s="152"/>
      <c r="K33" s="150" t="str">
        <f t="shared" si="19"/>
        <v/>
      </c>
      <c r="L33" s="149"/>
      <c r="M33" s="150" t="str">
        <f t="shared" si="20"/>
        <v/>
      </c>
      <c r="N33" s="149"/>
      <c r="O33" s="153"/>
      <c r="P33" s="149"/>
      <c r="Q33" s="150" t="str">
        <f>IF(P33*15=0,"",P33*15)</f>
        <v/>
      </c>
      <c r="R33" s="149"/>
      <c r="S33" s="150" t="str">
        <f>IF(R33*15=0,"",R33*15)</f>
        <v/>
      </c>
      <c r="T33" s="149"/>
      <c r="U33" s="151"/>
      <c r="V33" s="152">
        <v>1</v>
      </c>
      <c r="W33" s="150">
        <v>14</v>
      </c>
      <c r="X33" s="149">
        <v>1</v>
      </c>
      <c r="Y33" s="150">
        <v>14</v>
      </c>
      <c r="Z33" s="149">
        <v>3</v>
      </c>
      <c r="AA33" s="153" t="s">
        <v>612</v>
      </c>
      <c r="AB33" s="152"/>
      <c r="AC33" s="150" t="str">
        <f>IF(AB33*15=0,"",AB33*15)</f>
        <v/>
      </c>
      <c r="AD33" s="205"/>
      <c r="AE33" s="150" t="str">
        <f>IF(AD33*15=0,"",AD33*15)</f>
        <v/>
      </c>
      <c r="AF33" s="205"/>
      <c r="AG33" s="206"/>
      <c r="AH33" s="149"/>
      <c r="AI33" s="150" t="str">
        <f t="shared" si="18"/>
        <v/>
      </c>
      <c r="AJ33" s="149"/>
      <c r="AK33" s="150" t="str">
        <f>IF(AJ33*15=0,"",AJ33*15)</f>
        <v/>
      </c>
      <c r="AL33" s="149"/>
      <c r="AM33" s="149"/>
      <c r="AN33" s="154">
        <f t="shared" si="10"/>
        <v>1</v>
      </c>
      <c r="AO33" s="150">
        <f t="shared" si="14"/>
        <v>14</v>
      </c>
      <c r="AP33" s="155">
        <f t="shared" si="11"/>
        <v>1</v>
      </c>
      <c r="AQ33" s="150">
        <v>14</v>
      </c>
      <c r="AR33" s="155">
        <f t="shared" si="12"/>
        <v>3</v>
      </c>
      <c r="AS33" s="156">
        <f t="shared" si="13"/>
        <v>2</v>
      </c>
      <c r="AT33" s="1" t="s">
        <v>406</v>
      </c>
      <c r="AU33" s="17" t="s">
        <v>470</v>
      </c>
    </row>
    <row r="34" spans="1:47" ht="15.75" customHeight="1" x14ac:dyDescent="0.2">
      <c r="A34" s="141" t="s">
        <v>95</v>
      </c>
      <c r="B34" s="166" t="s">
        <v>15</v>
      </c>
      <c r="C34" s="133" t="s">
        <v>96</v>
      </c>
      <c r="D34" s="149"/>
      <c r="E34" s="150" t="str">
        <f t="shared" si="16"/>
        <v/>
      </c>
      <c r="F34" s="149"/>
      <c r="G34" s="150" t="str">
        <f t="shared" si="17"/>
        <v/>
      </c>
      <c r="H34" s="149"/>
      <c r="I34" s="151"/>
      <c r="J34" s="152"/>
      <c r="K34" s="150" t="str">
        <f t="shared" si="19"/>
        <v/>
      </c>
      <c r="L34" s="149"/>
      <c r="M34" s="150" t="str">
        <f t="shared" si="20"/>
        <v/>
      </c>
      <c r="N34" s="149"/>
      <c r="O34" s="153"/>
      <c r="P34" s="149"/>
      <c r="Q34" s="150" t="str">
        <f>IF(P34*15=0,"",P34*15)</f>
        <v/>
      </c>
      <c r="R34" s="149"/>
      <c r="S34" s="150" t="str">
        <f>IF(R34*15=0,"",R34*15)</f>
        <v/>
      </c>
      <c r="T34" s="149"/>
      <c r="U34" s="151"/>
      <c r="V34" s="152"/>
      <c r="W34" s="150" t="str">
        <f>IF(V34*15=0,"",V34*15)</f>
        <v/>
      </c>
      <c r="X34" s="149"/>
      <c r="Y34" s="150" t="str">
        <f>IF(X34*15=0,"",X34*15)</f>
        <v/>
      </c>
      <c r="Z34" s="149"/>
      <c r="AA34" s="153"/>
      <c r="AB34" s="152">
        <v>1</v>
      </c>
      <c r="AC34" s="150">
        <v>14</v>
      </c>
      <c r="AD34" s="205">
        <v>1</v>
      </c>
      <c r="AE34" s="150">
        <v>14</v>
      </c>
      <c r="AF34" s="205">
        <v>3</v>
      </c>
      <c r="AG34" s="153" t="s">
        <v>612</v>
      </c>
      <c r="AH34" s="149"/>
      <c r="AI34" s="150" t="str">
        <f t="shared" si="18"/>
        <v/>
      </c>
      <c r="AJ34" s="149"/>
      <c r="AK34" s="150" t="str">
        <f>IF(AJ34*15=0,"",AJ34*15)</f>
        <v/>
      </c>
      <c r="AL34" s="149"/>
      <c r="AM34" s="149"/>
      <c r="AN34" s="154">
        <f t="shared" si="10"/>
        <v>1</v>
      </c>
      <c r="AO34" s="150">
        <f t="shared" si="14"/>
        <v>14</v>
      </c>
      <c r="AP34" s="155">
        <f t="shared" si="11"/>
        <v>1</v>
      </c>
      <c r="AQ34" s="150">
        <v>14</v>
      </c>
      <c r="AR34" s="155">
        <f t="shared" si="12"/>
        <v>3</v>
      </c>
      <c r="AS34" s="156">
        <f t="shared" si="13"/>
        <v>2</v>
      </c>
      <c r="AT34" s="1" t="s">
        <v>406</v>
      </c>
      <c r="AU34" s="17" t="s">
        <v>470</v>
      </c>
    </row>
    <row r="35" spans="1:47" ht="15.75" customHeight="1" x14ac:dyDescent="0.2">
      <c r="A35" s="141" t="s">
        <v>97</v>
      </c>
      <c r="B35" s="166" t="s">
        <v>15</v>
      </c>
      <c r="C35" s="133" t="s">
        <v>98</v>
      </c>
      <c r="D35" s="149"/>
      <c r="E35" s="150" t="str">
        <f t="shared" si="16"/>
        <v/>
      </c>
      <c r="F35" s="149"/>
      <c r="G35" s="150" t="str">
        <f t="shared" si="17"/>
        <v/>
      </c>
      <c r="H35" s="149"/>
      <c r="I35" s="151"/>
      <c r="J35" s="152"/>
      <c r="K35" s="150" t="str">
        <f t="shared" si="19"/>
        <v/>
      </c>
      <c r="L35" s="149"/>
      <c r="M35" s="150" t="str">
        <f t="shared" si="20"/>
        <v/>
      </c>
      <c r="N35" s="149"/>
      <c r="O35" s="153"/>
      <c r="P35" s="149"/>
      <c r="Q35" s="150" t="str">
        <f>IF(P35*15=0,"",P35*15)</f>
        <v/>
      </c>
      <c r="R35" s="149"/>
      <c r="S35" s="150" t="str">
        <f>IF(R35*15=0,"",R35*15)</f>
        <v/>
      </c>
      <c r="T35" s="149"/>
      <c r="U35" s="151"/>
      <c r="V35" s="152"/>
      <c r="W35" s="150" t="str">
        <f>IF(V35*15=0,"",V35*15)</f>
        <v/>
      </c>
      <c r="X35" s="149"/>
      <c r="Y35" s="150" t="str">
        <f>IF(X35*15=0,"",X35*15)</f>
        <v/>
      </c>
      <c r="Z35" s="149"/>
      <c r="AA35" s="153"/>
      <c r="AB35" s="152"/>
      <c r="AC35" s="150" t="str">
        <f t="shared" ref="AC35:AC64" si="21">IF(AB35*15=0,"",AB35*15)</f>
        <v/>
      </c>
      <c r="AD35" s="205"/>
      <c r="AE35" s="150" t="str">
        <f t="shared" ref="AE35:AE64" si="22">IF(AD35*15=0,"",AD35*15)</f>
        <v/>
      </c>
      <c r="AF35" s="205"/>
      <c r="AG35" s="206"/>
      <c r="AH35" s="149"/>
      <c r="AI35" s="150" t="str">
        <f t="shared" si="18"/>
        <v/>
      </c>
      <c r="AJ35" s="149">
        <v>1</v>
      </c>
      <c r="AK35" s="150">
        <v>10</v>
      </c>
      <c r="AL35" s="149">
        <v>1</v>
      </c>
      <c r="AM35" s="149" t="s">
        <v>99</v>
      </c>
      <c r="AN35" s="154" t="str">
        <f t="shared" si="10"/>
        <v/>
      </c>
      <c r="AO35" s="150" t="str">
        <f t="shared" si="14"/>
        <v/>
      </c>
      <c r="AP35" s="155">
        <f t="shared" si="11"/>
        <v>1</v>
      </c>
      <c r="AQ35" s="150">
        <v>20</v>
      </c>
      <c r="AR35" s="155">
        <f t="shared" si="12"/>
        <v>1</v>
      </c>
      <c r="AS35" s="156">
        <f t="shared" si="13"/>
        <v>1</v>
      </c>
      <c r="AT35" s="1" t="s">
        <v>406</v>
      </c>
      <c r="AU35" s="17" t="s">
        <v>562</v>
      </c>
    </row>
    <row r="36" spans="1:47" s="18" customFormat="1" ht="15.75" customHeight="1" x14ac:dyDescent="0.2">
      <c r="A36" s="141" t="s">
        <v>100</v>
      </c>
      <c r="B36" s="166" t="s">
        <v>15</v>
      </c>
      <c r="C36" s="133" t="s">
        <v>101</v>
      </c>
      <c r="D36" s="149"/>
      <c r="E36" s="150" t="str">
        <f t="shared" si="16"/>
        <v/>
      </c>
      <c r="F36" s="149"/>
      <c r="G36" s="150" t="str">
        <f t="shared" si="17"/>
        <v/>
      </c>
      <c r="H36" s="149"/>
      <c r="I36" s="151"/>
      <c r="J36" s="152"/>
      <c r="K36" s="150" t="str">
        <f t="shared" si="19"/>
        <v/>
      </c>
      <c r="L36" s="149"/>
      <c r="M36" s="150" t="str">
        <f t="shared" si="20"/>
        <v/>
      </c>
      <c r="N36" s="149"/>
      <c r="O36" s="153"/>
      <c r="P36" s="149">
        <v>1</v>
      </c>
      <c r="Q36" s="150">
        <v>14</v>
      </c>
      <c r="R36" s="149">
        <v>2</v>
      </c>
      <c r="S36" s="150">
        <v>28</v>
      </c>
      <c r="T36" s="149">
        <v>3</v>
      </c>
      <c r="U36" s="153" t="s">
        <v>355</v>
      </c>
      <c r="V36" s="152"/>
      <c r="W36" s="150" t="str">
        <f t="shared" ref="W36:W64" si="23">IF(V36*15=0,"",V36*15)</f>
        <v/>
      </c>
      <c r="X36" s="149"/>
      <c r="Y36" s="150" t="str">
        <f t="shared" ref="Y36:Y64" si="24">IF(X36*15=0,"",X36*15)</f>
        <v/>
      </c>
      <c r="Z36" s="149"/>
      <c r="AA36" s="153"/>
      <c r="AB36" s="152"/>
      <c r="AC36" s="150" t="str">
        <f t="shared" si="21"/>
        <v/>
      </c>
      <c r="AD36" s="205"/>
      <c r="AE36" s="150" t="str">
        <f t="shared" si="22"/>
        <v/>
      </c>
      <c r="AF36" s="205"/>
      <c r="AG36" s="206"/>
      <c r="AH36" s="149"/>
      <c r="AI36" s="150" t="str">
        <f t="shared" si="18"/>
        <v/>
      </c>
      <c r="AJ36" s="149"/>
      <c r="AK36" s="150" t="str">
        <f t="shared" ref="AK36:AK63" si="25">IF(AJ36*15=0,"",AJ36*15)</f>
        <v/>
      </c>
      <c r="AL36" s="149"/>
      <c r="AM36" s="153"/>
      <c r="AN36" s="154">
        <f t="shared" si="10"/>
        <v>1</v>
      </c>
      <c r="AO36" s="150">
        <f t="shared" si="14"/>
        <v>14</v>
      </c>
      <c r="AP36" s="155">
        <f t="shared" si="11"/>
        <v>2</v>
      </c>
      <c r="AQ36" s="150">
        <f t="shared" si="15"/>
        <v>28</v>
      </c>
      <c r="AR36" s="155">
        <f t="shared" si="12"/>
        <v>3</v>
      </c>
      <c r="AS36" s="156">
        <f t="shared" si="13"/>
        <v>3</v>
      </c>
      <c r="AT36" s="1" t="s">
        <v>471</v>
      </c>
      <c r="AU36" s="17" t="s">
        <v>472</v>
      </c>
    </row>
    <row r="37" spans="1:47" ht="15.75" customHeight="1" x14ac:dyDescent="0.2">
      <c r="A37" s="141" t="s">
        <v>102</v>
      </c>
      <c r="B37" s="166" t="s">
        <v>15</v>
      </c>
      <c r="C37" s="133" t="s">
        <v>103</v>
      </c>
      <c r="D37" s="149"/>
      <c r="E37" s="150" t="str">
        <f t="shared" si="16"/>
        <v/>
      </c>
      <c r="F37" s="149"/>
      <c r="G37" s="150" t="str">
        <f t="shared" si="17"/>
        <v/>
      </c>
      <c r="H37" s="149"/>
      <c r="I37" s="151"/>
      <c r="J37" s="152"/>
      <c r="K37" s="150" t="str">
        <f t="shared" si="19"/>
        <v/>
      </c>
      <c r="L37" s="149"/>
      <c r="M37" s="150" t="str">
        <f t="shared" si="20"/>
        <v/>
      </c>
      <c r="N37" s="149"/>
      <c r="O37" s="153"/>
      <c r="P37" s="149"/>
      <c r="Q37" s="150" t="str">
        <f t="shared" ref="Q37:Q64" si="26">IF(P37*15=0,"",P37*15)</f>
        <v/>
      </c>
      <c r="R37" s="149"/>
      <c r="S37" s="150" t="str">
        <f t="shared" ref="S37:S64" si="27">IF(R37*15=0,"",R37*15)</f>
        <v/>
      </c>
      <c r="T37" s="149"/>
      <c r="U37" s="151"/>
      <c r="V37" s="152">
        <v>1</v>
      </c>
      <c r="W37" s="150">
        <v>14</v>
      </c>
      <c r="X37" s="149">
        <v>2</v>
      </c>
      <c r="Y37" s="150">
        <v>28</v>
      </c>
      <c r="Z37" s="149">
        <v>3</v>
      </c>
      <c r="AA37" s="153" t="s">
        <v>361</v>
      </c>
      <c r="AB37" s="152"/>
      <c r="AC37" s="150" t="str">
        <f t="shared" si="21"/>
        <v/>
      </c>
      <c r="AD37" s="205"/>
      <c r="AE37" s="150" t="str">
        <f t="shared" si="22"/>
        <v/>
      </c>
      <c r="AF37" s="205"/>
      <c r="AG37" s="206"/>
      <c r="AH37" s="149"/>
      <c r="AI37" s="150" t="str">
        <f t="shared" si="18"/>
        <v/>
      </c>
      <c r="AJ37" s="149"/>
      <c r="AK37" s="150" t="str">
        <f t="shared" si="25"/>
        <v/>
      </c>
      <c r="AL37" s="149"/>
      <c r="AM37" s="153"/>
      <c r="AN37" s="154">
        <f t="shared" si="10"/>
        <v>1</v>
      </c>
      <c r="AO37" s="150">
        <f t="shared" si="14"/>
        <v>14</v>
      </c>
      <c r="AP37" s="155">
        <f t="shared" si="11"/>
        <v>2</v>
      </c>
      <c r="AQ37" s="150">
        <f t="shared" si="15"/>
        <v>28</v>
      </c>
      <c r="AR37" s="155">
        <f t="shared" si="12"/>
        <v>3</v>
      </c>
      <c r="AS37" s="156">
        <f t="shared" si="13"/>
        <v>3</v>
      </c>
      <c r="AT37" s="1" t="s">
        <v>471</v>
      </c>
      <c r="AU37" s="17" t="s">
        <v>472</v>
      </c>
    </row>
    <row r="38" spans="1:47" ht="15.75" customHeight="1" x14ac:dyDescent="0.2">
      <c r="A38" s="141" t="s">
        <v>104</v>
      </c>
      <c r="B38" s="166" t="s">
        <v>15</v>
      </c>
      <c r="C38" s="213" t="s">
        <v>105</v>
      </c>
      <c r="D38" s="149"/>
      <c r="E38" s="150" t="str">
        <f>IF(D38*15=0,"",D38*15)</f>
        <v/>
      </c>
      <c r="F38" s="149"/>
      <c r="G38" s="150" t="str">
        <f>IF(F38*15=0,"",F38*15)</f>
        <v/>
      </c>
      <c r="H38" s="149"/>
      <c r="I38" s="151"/>
      <c r="J38" s="152"/>
      <c r="K38" s="150" t="str">
        <f>IF(J38*15=0,"",J38*15)</f>
        <v/>
      </c>
      <c r="L38" s="149"/>
      <c r="M38" s="150" t="str">
        <f>IF(L38*15=0,"",L38*15)</f>
        <v/>
      </c>
      <c r="N38" s="149"/>
      <c r="O38" s="153"/>
      <c r="P38" s="149"/>
      <c r="Q38" s="150" t="str">
        <f>IF(P38*15=0,"",P38*15)</f>
        <v/>
      </c>
      <c r="R38" s="149"/>
      <c r="S38" s="150" t="str">
        <f>IF(R38*15=0,"",R38*15)</f>
        <v/>
      </c>
      <c r="T38" s="149"/>
      <c r="U38" s="151"/>
      <c r="V38" s="152"/>
      <c r="W38" s="150" t="str">
        <f>IF(V38*15=0,"",V38*15)</f>
        <v/>
      </c>
      <c r="X38" s="149"/>
      <c r="Y38" s="150" t="str">
        <f>IF(X38*15=0,"",X38*15)</f>
        <v/>
      </c>
      <c r="Z38" s="149"/>
      <c r="AA38" s="153"/>
      <c r="AB38" s="152">
        <v>1</v>
      </c>
      <c r="AC38" s="150">
        <v>14</v>
      </c>
      <c r="AD38" s="205">
        <v>1</v>
      </c>
      <c r="AE38" s="150">
        <v>14</v>
      </c>
      <c r="AF38" s="205">
        <v>2</v>
      </c>
      <c r="AG38" s="206" t="s">
        <v>15</v>
      </c>
      <c r="AH38" s="149"/>
      <c r="AI38" s="150" t="str">
        <f>IF(AH38*15=0,"",AH38*15)</f>
        <v/>
      </c>
      <c r="AJ38" s="149"/>
      <c r="AK38" s="150" t="str">
        <f>IF(AJ38*15=0,"",AJ38*15)</f>
        <v/>
      </c>
      <c r="AL38" s="149"/>
      <c r="AM38" s="153"/>
      <c r="AN38" s="154">
        <f t="shared" si="10"/>
        <v>1</v>
      </c>
      <c r="AO38" s="150">
        <f t="shared" si="14"/>
        <v>14</v>
      </c>
      <c r="AP38" s="155">
        <f t="shared" si="11"/>
        <v>1</v>
      </c>
      <c r="AQ38" s="150">
        <f t="shared" si="15"/>
        <v>14</v>
      </c>
      <c r="AR38" s="155">
        <f t="shared" si="12"/>
        <v>2</v>
      </c>
      <c r="AS38" s="156">
        <f t="shared" si="13"/>
        <v>2</v>
      </c>
      <c r="AT38" s="1" t="s">
        <v>473</v>
      </c>
      <c r="AU38" s="17" t="s">
        <v>474</v>
      </c>
    </row>
    <row r="39" spans="1:47" s="18" customFormat="1" ht="15.75" customHeight="1" x14ac:dyDescent="0.2">
      <c r="A39" s="141" t="s">
        <v>106</v>
      </c>
      <c r="B39" s="166" t="s">
        <v>15</v>
      </c>
      <c r="C39" s="213" t="s">
        <v>107</v>
      </c>
      <c r="D39" s="149"/>
      <c r="E39" s="150" t="str">
        <f>IF(D39*15=0,"",D39*15)</f>
        <v/>
      </c>
      <c r="F39" s="149"/>
      <c r="G39" s="150" t="str">
        <f>IF(F39*15=0,"",F39*15)</f>
        <v/>
      </c>
      <c r="H39" s="149"/>
      <c r="I39" s="151"/>
      <c r="J39" s="152"/>
      <c r="K39" s="150" t="str">
        <f>IF(J39*15=0,"",J39*15)</f>
        <v/>
      </c>
      <c r="L39" s="149"/>
      <c r="M39" s="150" t="str">
        <f>IF(L39*15=0,"",L39*15)</f>
        <v/>
      </c>
      <c r="N39" s="149"/>
      <c r="O39" s="153"/>
      <c r="P39" s="149"/>
      <c r="Q39" s="150" t="str">
        <f>IF(P39*15=0,"",P39*15)</f>
        <v/>
      </c>
      <c r="R39" s="149"/>
      <c r="S39" s="150" t="str">
        <f>IF(R39*15=0,"",R39*15)</f>
        <v/>
      </c>
      <c r="T39" s="149"/>
      <c r="U39" s="151"/>
      <c r="V39" s="152"/>
      <c r="W39" s="150" t="str">
        <f>IF(V39*15=0,"",V39*15)</f>
        <v/>
      </c>
      <c r="X39" s="149"/>
      <c r="Y39" s="150" t="str">
        <f>IF(X39*15=0,"",X39*15)</f>
        <v/>
      </c>
      <c r="Z39" s="149"/>
      <c r="AA39" s="153"/>
      <c r="AB39" s="152"/>
      <c r="AC39" s="150" t="str">
        <f>IF(AB39*15=0,"",AB39*15)</f>
        <v/>
      </c>
      <c r="AD39" s="205"/>
      <c r="AE39" s="150" t="str">
        <f>IF(AD39*15=0,"",AD39*15)</f>
        <v/>
      </c>
      <c r="AF39" s="205"/>
      <c r="AG39" s="206"/>
      <c r="AH39" s="149">
        <v>1</v>
      </c>
      <c r="AI39" s="150">
        <v>10</v>
      </c>
      <c r="AJ39" s="149">
        <v>1</v>
      </c>
      <c r="AK39" s="150">
        <v>10</v>
      </c>
      <c r="AL39" s="149">
        <v>2</v>
      </c>
      <c r="AM39" s="153" t="s">
        <v>15</v>
      </c>
      <c r="AN39" s="154">
        <f t="shared" si="10"/>
        <v>1</v>
      </c>
      <c r="AO39" s="150">
        <v>10</v>
      </c>
      <c r="AP39" s="155">
        <f t="shared" si="11"/>
        <v>1</v>
      </c>
      <c r="AQ39" s="150">
        <v>10</v>
      </c>
      <c r="AR39" s="155">
        <f t="shared" si="12"/>
        <v>2</v>
      </c>
      <c r="AS39" s="156">
        <f t="shared" si="13"/>
        <v>2</v>
      </c>
      <c r="AT39" s="871" t="s">
        <v>473</v>
      </c>
      <c r="AU39" s="17" t="s">
        <v>474</v>
      </c>
    </row>
    <row r="40" spans="1:47" ht="15.75" customHeight="1" x14ac:dyDescent="0.2">
      <c r="A40" s="929" t="s">
        <v>429</v>
      </c>
      <c r="B40" s="166" t="s">
        <v>15</v>
      </c>
      <c r="C40" s="909" t="s">
        <v>108</v>
      </c>
      <c r="D40" s="149"/>
      <c r="E40" s="150" t="str">
        <f t="shared" si="16"/>
        <v/>
      </c>
      <c r="F40" s="149"/>
      <c r="G40" s="150" t="str">
        <f t="shared" si="17"/>
        <v/>
      </c>
      <c r="H40" s="149"/>
      <c r="I40" s="206"/>
      <c r="J40" s="149">
        <v>1</v>
      </c>
      <c r="K40" s="150">
        <v>14</v>
      </c>
      <c r="L40" s="149">
        <v>3</v>
      </c>
      <c r="M40" s="150">
        <v>42</v>
      </c>
      <c r="N40" s="149">
        <v>4</v>
      </c>
      <c r="O40" s="153" t="s">
        <v>612</v>
      </c>
      <c r="P40" s="149"/>
      <c r="Q40" s="150" t="str">
        <f t="shared" si="26"/>
        <v/>
      </c>
      <c r="R40" s="149"/>
      <c r="S40" s="150" t="str">
        <f t="shared" si="27"/>
        <v/>
      </c>
      <c r="T40" s="149"/>
      <c r="U40" s="151"/>
      <c r="V40" s="152"/>
      <c r="W40" s="150" t="str">
        <f t="shared" si="23"/>
        <v/>
      </c>
      <c r="X40" s="149"/>
      <c r="Y40" s="150" t="str">
        <f t="shared" si="24"/>
        <v/>
      </c>
      <c r="Z40" s="149"/>
      <c r="AA40" s="153"/>
      <c r="AB40" s="152"/>
      <c r="AC40" s="150" t="str">
        <f t="shared" si="21"/>
        <v/>
      </c>
      <c r="AD40" s="205"/>
      <c r="AE40" s="150" t="str">
        <f t="shared" si="22"/>
        <v/>
      </c>
      <c r="AF40" s="205"/>
      <c r="AG40" s="206"/>
      <c r="AH40" s="149"/>
      <c r="AI40" s="150" t="str">
        <f t="shared" si="18"/>
        <v/>
      </c>
      <c r="AJ40" s="149"/>
      <c r="AK40" s="150" t="str">
        <f t="shared" si="25"/>
        <v/>
      </c>
      <c r="AL40" s="149"/>
      <c r="AM40" s="153"/>
      <c r="AN40" s="154">
        <f t="shared" si="10"/>
        <v>1</v>
      </c>
      <c r="AO40" s="150">
        <f t="shared" si="14"/>
        <v>14</v>
      </c>
      <c r="AP40" s="155">
        <f t="shared" si="11"/>
        <v>3</v>
      </c>
      <c r="AQ40" s="150">
        <f t="shared" si="15"/>
        <v>42</v>
      </c>
      <c r="AR40" s="155">
        <f t="shared" si="12"/>
        <v>4</v>
      </c>
      <c r="AS40" s="156">
        <f t="shared" si="13"/>
        <v>4</v>
      </c>
      <c r="AT40" s="871" t="s">
        <v>829</v>
      </c>
      <c r="AU40" s="103" t="s">
        <v>845</v>
      </c>
    </row>
    <row r="41" spans="1:47" ht="15.75" customHeight="1" x14ac:dyDescent="0.2">
      <c r="A41" s="929" t="s">
        <v>430</v>
      </c>
      <c r="B41" s="166" t="s">
        <v>15</v>
      </c>
      <c r="C41" s="909" t="s">
        <v>109</v>
      </c>
      <c r="D41" s="149"/>
      <c r="E41" s="150" t="str">
        <f t="shared" si="16"/>
        <v/>
      </c>
      <c r="F41" s="149"/>
      <c r="G41" s="150" t="str">
        <f t="shared" si="17"/>
        <v/>
      </c>
      <c r="H41" s="149"/>
      <c r="I41" s="151"/>
      <c r="J41" s="152"/>
      <c r="K41" s="150" t="str">
        <f t="shared" si="19"/>
        <v/>
      </c>
      <c r="L41" s="149"/>
      <c r="M41" s="150" t="str">
        <f t="shared" si="20"/>
        <v/>
      </c>
      <c r="N41" s="149"/>
      <c r="O41" s="153"/>
      <c r="P41" s="149">
        <v>1</v>
      </c>
      <c r="Q41" s="150">
        <v>14</v>
      </c>
      <c r="R41" s="149">
        <v>1</v>
      </c>
      <c r="S41" s="150">
        <v>14</v>
      </c>
      <c r="T41" s="149">
        <v>4</v>
      </c>
      <c r="U41" s="153" t="s">
        <v>612</v>
      </c>
      <c r="V41" s="152"/>
      <c r="W41" s="150" t="str">
        <f t="shared" si="23"/>
        <v/>
      </c>
      <c r="X41" s="149"/>
      <c r="Y41" s="150" t="str">
        <f t="shared" si="24"/>
        <v/>
      </c>
      <c r="Z41" s="149"/>
      <c r="AA41" s="153"/>
      <c r="AB41" s="152"/>
      <c r="AC41" s="150" t="str">
        <f t="shared" si="21"/>
        <v/>
      </c>
      <c r="AD41" s="205"/>
      <c r="AE41" s="150" t="str">
        <f t="shared" si="22"/>
        <v/>
      </c>
      <c r="AF41" s="205"/>
      <c r="AG41" s="206"/>
      <c r="AH41" s="149"/>
      <c r="AI41" s="150" t="str">
        <f t="shared" si="18"/>
        <v/>
      </c>
      <c r="AJ41" s="149"/>
      <c r="AK41" s="150" t="str">
        <f t="shared" si="25"/>
        <v/>
      </c>
      <c r="AL41" s="149"/>
      <c r="AM41" s="153"/>
      <c r="AN41" s="154">
        <f t="shared" si="10"/>
        <v>1</v>
      </c>
      <c r="AO41" s="150">
        <f t="shared" si="14"/>
        <v>14</v>
      </c>
      <c r="AP41" s="155">
        <f t="shared" si="11"/>
        <v>1</v>
      </c>
      <c r="AQ41" s="150">
        <f t="shared" si="15"/>
        <v>14</v>
      </c>
      <c r="AR41" s="155">
        <f t="shared" si="12"/>
        <v>4</v>
      </c>
      <c r="AS41" s="156">
        <f t="shared" si="13"/>
        <v>2</v>
      </c>
      <c r="AT41" s="871" t="s">
        <v>829</v>
      </c>
      <c r="AU41" s="103" t="s">
        <v>845</v>
      </c>
    </row>
    <row r="42" spans="1:47" ht="15.75" customHeight="1" x14ac:dyDescent="0.2">
      <c r="A42" s="142" t="s">
        <v>110</v>
      </c>
      <c r="B42" s="166" t="s">
        <v>15</v>
      </c>
      <c r="C42" s="209" t="s">
        <v>111</v>
      </c>
      <c r="D42" s="149"/>
      <c r="E42" s="150" t="str">
        <f t="shared" si="16"/>
        <v/>
      </c>
      <c r="F42" s="149"/>
      <c r="G42" s="150" t="str">
        <f t="shared" si="17"/>
        <v/>
      </c>
      <c r="H42" s="149"/>
      <c r="I42" s="151"/>
      <c r="J42" s="152"/>
      <c r="K42" s="150" t="str">
        <f t="shared" si="19"/>
        <v/>
      </c>
      <c r="L42" s="149"/>
      <c r="M42" s="150" t="str">
        <f t="shared" si="20"/>
        <v/>
      </c>
      <c r="N42" s="149"/>
      <c r="O42" s="153"/>
      <c r="P42" s="149">
        <v>2</v>
      </c>
      <c r="Q42" s="150">
        <v>28</v>
      </c>
      <c r="R42" s="149">
        <v>2</v>
      </c>
      <c r="S42" s="150">
        <v>28</v>
      </c>
      <c r="T42" s="149">
        <v>3</v>
      </c>
      <c r="U42" s="153" t="s">
        <v>612</v>
      </c>
      <c r="V42" s="152"/>
      <c r="W42" s="150" t="str">
        <f t="shared" si="23"/>
        <v/>
      </c>
      <c r="X42" s="149"/>
      <c r="Y42" s="150" t="str">
        <f t="shared" si="24"/>
        <v/>
      </c>
      <c r="Z42" s="149"/>
      <c r="AA42" s="153"/>
      <c r="AB42" s="152"/>
      <c r="AC42" s="150" t="str">
        <f t="shared" si="21"/>
        <v/>
      </c>
      <c r="AD42" s="205"/>
      <c r="AE42" s="150" t="str">
        <f t="shared" si="22"/>
        <v/>
      </c>
      <c r="AF42" s="205"/>
      <c r="AG42" s="206"/>
      <c r="AH42" s="149"/>
      <c r="AI42" s="150" t="str">
        <f t="shared" si="18"/>
        <v/>
      </c>
      <c r="AJ42" s="149"/>
      <c r="AK42" s="150" t="str">
        <f t="shared" si="25"/>
        <v/>
      </c>
      <c r="AL42" s="149"/>
      <c r="AM42" s="153"/>
      <c r="AN42" s="154">
        <f t="shared" si="10"/>
        <v>2</v>
      </c>
      <c r="AO42" s="150">
        <f t="shared" si="14"/>
        <v>28</v>
      </c>
      <c r="AP42" s="155">
        <f t="shared" si="11"/>
        <v>2</v>
      </c>
      <c r="AQ42" s="150">
        <f t="shared" si="15"/>
        <v>28</v>
      </c>
      <c r="AR42" s="155">
        <f t="shared" si="12"/>
        <v>3</v>
      </c>
      <c r="AS42" s="156">
        <f t="shared" si="13"/>
        <v>4</v>
      </c>
      <c r="AT42" s="871" t="s">
        <v>830</v>
      </c>
      <c r="AU42" s="17" t="s">
        <v>565</v>
      </c>
    </row>
    <row r="43" spans="1:47" ht="15.75" customHeight="1" x14ac:dyDescent="0.2">
      <c r="A43" s="142" t="s">
        <v>112</v>
      </c>
      <c r="B43" s="166" t="s">
        <v>15</v>
      </c>
      <c r="C43" s="209" t="s">
        <v>113</v>
      </c>
      <c r="D43" s="149"/>
      <c r="E43" s="150" t="str">
        <f t="shared" si="16"/>
        <v/>
      </c>
      <c r="F43" s="149"/>
      <c r="G43" s="150" t="str">
        <f t="shared" si="17"/>
        <v/>
      </c>
      <c r="H43" s="149"/>
      <c r="I43" s="151"/>
      <c r="J43" s="152"/>
      <c r="K43" s="150" t="str">
        <f t="shared" si="19"/>
        <v/>
      </c>
      <c r="L43" s="149"/>
      <c r="M43" s="150" t="str">
        <f t="shared" si="20"/>
        <v/>
      </c>
      <c r="N43" s="149"/>
      <c r="O43" s="153"/>
      <c r="P43" s="149"/>
      <c r="Q43" s="150" t="str">
        <f t="shared" si="26"/>
        <v/>
      </c>
      <c r="R43" s="149"/>
      <c r="S43" s="150" t="str">
        <f t="shared" si="27"/>
        <v/>
      </c>
      <c r="T43" s="149"/>
      <c r="U43" s="210"/>
      <c r="V43" s="149">
        <v>1</v>
      </c>
      <c r="W43" s="150">
        <v>14</v>
      </c>
      <c r="X43" s="149">
        <v>1</v>
      </c>
      <c r="Y43" s="150">
        <v>14</v>
      </c>
      <c r="Z43" s="149">
        <v>3</v>
      </c>
      <c r="AA43" s="153" t="s">
        <v>612</v>
      </c>
      <c r="AB43" s="152"/>
      <c r="AC43" s="150" t="str">
        <f t="shared" si="21"/>
        <v/>
      </c>
      <c r="AD43" s="205"/>
      <c r="AE43" s="150" t="str">
        <f t="shared" si="22"/>
        <v/>
      </c>
      <c r="AF43" s="205"/>
      <c r="AG43" s="206"/>
      <c r="AH43" s="149"/>
      <c r="AI43" s="150" t="str">
        <f t="shared" si="18"/>
        <v/>
      </c>
      <c r="AJ43" s="149"/>
      <c r="AK43" s="150" t="str">
        <f t="shared" si="25"/>
        <v/>
      </c>
      <c r="AL43" s="149"/>
      <c r="AM43" s="153"/>
      <c r="AN43" s="154">
        <f t="shared" si="10"/>
        <v>1</v>
      </c>
      <c r="AO43" s="150">
        <f t="shared" si="14"/>
        <v>14</v>
      </c>
      <c r="AP43" s="155">
        <f t="shared" si="11"/>
        <v>1</v>
      </c>
      <c r="AQ43" s="150">
        <f t="shared" si="15"/>
        <v>14</v>
      </c>
      <c r="AR43" s="155">
        <f t="shared" si="12"/>
        <v>3</v>
      </c>
      <c r="AS43" s="156">
        <f t="shared" si="13"/>
        <v>2</v>
      </c>
      <c r="AT43" s="871" t="s">
        <v>830</v>
      </c>
      <c r="AU43" s="17" t="s">
        <v>566</v>
      </c>
    </row>
    <row r="44" spans="1:47" ht="15.75" customHeight="1" x14ac:dyDescent="0.2">
      <c r="A44" s="142" t="s">
        <v>114</v>
      </c>
      <c r="B44" s="166" t="s">
        <v>15</v>
      </c>
      <c r="C44" s="209" t="s">
        <v>115</v>
      </c>
      <c r="D44" s="149"/>
      <c r="E44" s="150" t="str">
        <f t="shared" si="16"/>
        <v/>
      </c>
      <c r="F44" s="149"/>
      <c r="G44" s="150" t="str">
        <f t="shared" si="17"/>
        <v/>
      </c>
      <c r="H44" s="149"/>
      <c r="I44" s="151"/>
      <c r="J44" s="152"/>
      <c r="K44" s="150" t="str">
        <f t="shared" si="19"/>
        <v/>
      </c>
      <c r="L44" s="149"/>
      <c r="M44" s="150" t="str">
        <f t="shared" si="20"/>
        <v/>
      </c>
      <c r="N44" s="149"/>
      <c r="O44" s="153"/>
      <c r="P44" s="149"/>
      <c r="Q44" s="150" t="str">
        <f t="shared" si="26"/>
        <v/>
      </c>
      <c r="R44" s="149"/>
      <c r="S44" s="150" t="str">
        <f t="shared" si="27"/>
        <v/>
      </c>
      <c r="T44" s="149"/>
      <c r="U44" s="151"/>
      <c r="V44" s="152"/>
      <c r="W44" s="150" t="str">
        <f t="shared" si="23"/>
        <v/>
      </c>
      <c r="X44" s="149"/>
      <c r="Y44" s="150" t="str">
        <f t="shared" si="24"/>
        <v/>
      </c>
      <c r="Z44" s="149"/>
      <c r="AA44" s="153"/>
      <c r="AB44" s="149">
        <v>1</v>
      </c>
      <c r="AC44" s="150">
        <v>14</v>
      </c>
      <c r="AD44" s="149">
        <v>3</v>
      </c>
      <c r="AE44" s="150">
        <v>42</v>
      </c>
      <c r="AF44" s="149">
        <v>4</v>
      </c>
      <c r="AG44" s="153" t="s">
        <v>612</v>
      </c>
      <c r="AH44" s="149"/>
      <c r="AI44" s="150" t="str">
        <f t="shared" si="18"/>
        <v/>
      </c>
      <c r="AJ44" s="149"/>
      <c r="AK44" s="150" t="str">
        <f t="shared" si="25"/>
        <v/>
      </c>
      <c r="AL44" s="149"/>
      <c r="AM44" s="153"/>
      <c r="AN44" s="154">
        <f t="shared" si="10"/>
        <v>1</v>
      </c>
      <c r="AO44" s="150">
        <f t="shared" si="14"/>
        <v>14</v>
      </c>
      <c r="AP44" s="155">
        <f t="shared" si="11"/>
        <v>3</v>
      </c>
      <c r="AQ44" s="150">
        <f t="shared" si="15"/>
        <v>42</v>
      </c>
      <c r="AR44" s="155">
        <f t="shared" si="12"/>
        <v>4</v>
      </c>
      <c r="AS44" s="156">
        <f t="shared" si="13"/>
        <v>4</v>
      </c>
      <c r="AT44" s="871" t="s">
        <v>830</v>
      </c>
      <c r="AU44" s="711" t="s">
        <v>629</v>
      </c>
    </row>
    <row r="45" spans="1:47" ht="15.75" customHeight="1" x14ac:dyDescent="0.2">
      <c r="A45" s="929" t="s">
        <v>116</v>
      </c>
      <c r="B45" s="166" t="s">
        <v>15</v>
      </c>
      <c r="C45" s="909" t="s">
        <v>117</v>
      </c>
      <c r="D45" s="149"/>
      <c r="E45" s="150" t="str">
        <f t="shared" si="16"/>
        <v/>
      </c>
      <c r="F45" s="149"/>
      <c r="G45" s="150" t="str">
        <f t="shared" si="17"/>
        <v/>
      </c>
      <c r="H45" s="149"/>
      <c r="I45" s="151"/>
      <c r="J45" s="152"/>
      <c r="K45" s="150" t="str">
        <f t="shared" si="19"/>
        <v/>
      </c>
      <c r="L45" s="149"/>
      <c r="M45" s="150" t="str">
        <f t="shared" si="20"/>
        <v/>
      </c>
      <c r="N45" s="149"/>
      <c r="O45" s="153"/>
      <c r="P45" s="149"/>
      <c r="Q45" s="150" t="str">
        <f t="shared" si="26"/>
        <v/>
      </c>
      <c r="R45" s="149"/>
      <c r="S45" s="150" t="str">
        <f t="shared" si="27"/>
        <v/>
      </c>
      <c r="T45" s="149"/>
      <c r="U45" s="151"/>
      <c r="V45" s="152"/>
      <c r="W45" s="150" t="str">
        <f t="shared" si="23"/>
        <v/>
      </c>
      <c r="X45" s="149"/>
      <c r="Y45" s="150" t="str">
        <f t="shared" si="24"/>
        <v/>
      </c>
      <c r="Z45" s="149"/>
      <c r="AA45" s="153"/>
      <c r="AB45" s="152"/>
      <c r="AC45" s="150" t="str">
        <f t="shared" si="21"/>
        <v/>
      </c>
      <c r="AD45" s="205"/>
      <c r="AE45" s="150" t="str">
        <f t="shared" si="22"/>
        <v/>
      </c>
      <c r="AF45" s="205"/>
      <c r="AG45" s="206"/>
      <c r="AH45" s="149">
        <v>1</v>
      </c>
      <c r="AI45" s="150">
        <v>10</v>
      </c>
      <c r="AJ45" s="149">
        <v>3</v>
      </c>
      <c r="AK45" s="150">
        <v>30</v>
      </c>
      <c r="AL45" s="149">
        <v>3</v>
      </c>
      <c r="AM45" s="151" t="s">
        <v>15</v>
      </c>
      <c r="AN45" s="154">
        <f t="shared" si="10"/>
        <v>1</v>
      </c>
      <c r="AO45" s="150">
        <v>30</v>
      </c>
      <c r="AP45" s="155">
        <f t="shared" si="11"/>
        <v>3</v>
      </c>
      <c r="AQ45" s="150">
        <v>30</v>
      </c>
      <c r="AR45" s="155">
        <f t="shared" si="12"/>
        <v>3</v>
      </c>
      <c r="AS45" s="156">
        <f t="shared" si="13"/>
        <v>4</v>
      </c>
      <c r="AT45" s="871" t="s">
        <v>829</v>
      </c>
      <c r="AU45" s="103" t="s">
        <v>629</v>
      </c>
    </row>
    <row r="46" spans="1:47" ht="15.75" customHeight="1" x14ac:dyDescent="0.2">
      <c r="A46" s="142" t="s">
        <v>118</v>
      </c>
      <c r="B46" s="211" t="s">
        <v>15</v>
      </c>
      <c r="C46" s="133" t="s">
        <v>119</v>
      </c>
      <c r="D46" s="149"/>
      <c r="E46" s="150" t="str">
        <f t="shared" si="16"/>
        <v/>
      </c>
      <c r="F46" s="149"/>
      <c r="G46" s="150" t="str">
        <f>IF(F46*15=0,"",F46*15)</f>
        <v/>
      </c>
      <c r="H46" s="149"/>
      <c r="I46" s="151"/>
      <c r="J46" s="152"/>
      <c r="K46" s="150" t="str">
        <f t="shared" si="19"/>
        <v/>
      </c>
      <c r="L46" s="149"/>
      <c r="M46" s="150" t="str">
        <f t="shared" si="20"/>
        <v/>
      </c>
      <c r="N46" s="149"/>
      <c r="O46" s="153"/>
      <c r="P46" s="149"/>
      <c r="Q46" s="150" t="str">
        <f t="shared" si="26"/>
        <v/>
      </c>
      <c r="R46" s="149"/>
      <c r="S46" s="150" t="str">
        <f t="shared" si="27"/>
        <v/>
      </c>
      <c r="T46" s="149"/>
      <c r="U46" s="151"/>
      <c r="V46" s="152">
        <v>1</v>
      </c>
      <c r="W46" s="150">
        <v>14</v>
      </c>
      <c r="X46" s="149">
        <v>1</v>
      </c>
      <c r="Y46" s="150">
        <v>14</v>
      </c>
      <c r="Z46" s="149">
        <v>2</v>
      </c>
      <c r="AA46" s="153" t="s">
        <v>15</v>
      </c>
      <c r="AB46" s="152"/>
      <c r="AC46" s="150" t="str">
        <f t="shared" si="21"/>
        <v/>
      </c>
      <c r="AD46" s="205"/>
      <c r="AE46" s="150" t="str">
        <f t="shared" si="22"/>
        <v/>
      </c>
      <c r="AF46" s="205"/>
      <c r="AG46" s="206"/>
      <c r="AH46" s="149"/>
      <c r="AI46" s="150" t="str">
        <f t="shared" si="18"/>
        <v/>
      </c>
      <c r="AJ46" s="149"/>
      <c r="AK46" s="150" t="str">
        <f t="shared" si="25"/>
        <v/>
      </c>
      <c r="AL46" s="149"/>
      <c r="AM46" s="153"/>
      <c r="AN46" s="154">
        <f t="shared" si="10"/>
        <v>1</v>
      </c>
      <c r="AO46" s="150">
        <f t="shared" si="14"/>
        <v>14</v>
      </c>
      <c r="AP46" s="155">
        <f t="shared" si="11"/>
        <v>1</v>
      </c>
      <c r="AQ46" s="150">
        <f t="shared" si="15"/>
        <v>14</v>
      </c>
      <c r="AR46" s="155">
        <f t="shared" si="12"/>
        <v>2</v>
      </c>
      <c r="AS46" s="156">
        <f t="shared" si="13"/>
        <v>2</v>
      </c>
      <c r="AT46" s="20" t="s">
        <v>625</v>
      </c>
      <c r="AU46" s="17" t="s">
        <v>624</v>
      </c>
    </row>
    <row r="47" spans="1:47" ht="15.75" customHeight="1" x14ac:dyDescent="0.2">
      <c r="A47" s="142" t="s">
        <v>120</v>
      </c>
      <c r="B47" s="211" t="s">
        <v>15</v>
      </c>
      <c r="C47" s="133" t="s">
        <v>121</v>
      </c>
      <c r="D47" s="149"/>
      <c r="E47" s="150" t="str">
        <f t="shared" si="16"/>
        <v/>
      </c>
      <c r="F47" s="149"/>
      <c r="G47" s="150" t="str">
        <f t="shared" si="17"/>
        <v/>
      </c>
      <c r="H47" s="149"/>
      <c r="I47" s="151"/>
      <c r="J47" s="152"/>
      <c r="K47" s="150" t="str">
        <f t="shared" si="19"/>
        <v/>
      </c>
      <c r="L47" s="149"/>
      <c r="M47" s="150" t="str">
        <f t="shared" si="20"/>
        <v/>
      </c>
      <c r="N47" s="149"/>
      <c r="O47" s="153"/>
      <c r="P47" s="149"/>
      <c r="Q47" s="150" t="str">
        <f t="shared" si="26"/>
        <v/>
      </c>
      <c r="R47" s="149"/>
      <c r="S47" s="150" t="str">
        <f t="shared" si="27"/>
        <v/>
      </c>
      <c r="T47" s="149"/>
      <c r="U47" s="151"/>
      <c r="V47" s="152"/>
      <c r="W47" s="150" t="str">
        <f t="shared" si="23"/>
        <v/>
      </c>
      <c r="X47" s="149"/>
      <c r="Y47" s="150" t="str">
        <f t="shared" si="24"/>
        <v/>
      </c>
      <c r="Z47" s="149"/>
      <c r="AA47" s="153"/>
      <c r="AB47" s="152">
        <v>1</v>
      </c>
      <c r="AC47" s="150">
        <v>14</v>
      </c>
      <c r="AD47" s="205">
        <v>1</v>
      </c>
      <c r="AE47" s="150">
        <v>14</v>
      </c>
      <c r="AF47" s="205">
        <v>2</v>
      </c>
      <c r="AG47" s="206" t="s">
        <v>15</v>
      </c>
      <c r="AH47" s="149"/>
      <c r="AI47" s="150" t="str">
        <f t="shared" si="18"/>
        <v/>
      </c>
      <c r="AJ47" s="149"/>
      <c r="AK47" s="150" t="str">
        <f t="shared" si="25"/>
        <v/>
      </c>
      <c r="AL47" s="149"/>
      <c r="AM47" s="153"/>
      <c r="AN47" s="154">
        <f t="shared" si="10"/>
        <v>1</v>
      </c>
      <c r="AO47" s="150">
        <f t="shared" si="14"/>
        <v>14</v>
      </c>
      <c r="AP47" s="155">
        <f t="shared" si="11"/>
        <v>1</v>
      </c>
      <c r="AQ47" s="150">
        <f t="shared" si="15"/>
        <v>14</v>
      </c>
      <c r="AR47" s="155">
        <f t="shared" si="12"/>
        <v>2</v>
      </c>
      <c r="AS47" s="156">
        <f t="shared" si="13"/>
        <v>2</v>
      </c>
      <c r="AT47" s="20" t="s">
        <v>625</v>
      </c>
      <c r="AU47" s="17" t="s">
        <v>624</v>
      </c>
    </row>
    <row r="48" spans="1:47" ht="12.75" x14ac:dyDescent="0.2">
      <c r="A48" s="141" t="s">
        <v>122</v>
      </c>
      <c r="B48" s="166" t="s">
        <v>15</v>
      </c>
      <c r="C48" s="212" t="s">
        <v>123</v>
      </c>
      <c r="D48" s="149"/>
      <c r="E48" s="150" t="str">
        <f>IF(D48*15=0,"",D48*15)</f>
        <v/>
      </c>
      <c r="F48" s="149"/>
      <c r="G48" s="150" t="str">
        <f>IF(F48*15=0,"",F48*15)</f>
        <v/>
      </c>
      <c r="H48" s="149"/>
      <c r="I48" s="151"/>
      <c r="J48" s="152"/>
      <c r="K48" s="150" t="str">
        <f>IF(J48*15=0,"",J48*15)</f>
        <v/>
      </c>
      <c r="L48" s="149"/>
      <c r="M48" s="150" t="str">
        <f>IF(L48*15=0,"",L48*15)</f>
        <v/>
      </c>
      <c r="N48" s="149"/>
      <c r="O48" s="153"/>
      <c r="P48" s="149"/>
      <c r="Q48" s="150" t="str">
        <f>IF(P48*15=0,"",P48*15)</f>
        <v/>
      </c>
      <c r="R48" s="149"/>
      <c r="S48" s="150" t="str">
        <f>IF(R48*15=0,"",R48*15)</f>
        <v/>
      </c>
      <c r="T48" s="149"/>
      <c r="U48" s="151"/>
      <c r="V48" s="152">
        <v>1</v>
      </c>
      <c r="W48" s="150">
        <v>14</v>
      </c>
      <c r="X48" s="149"/>
      <c r="Y48" s="150" t="str">
        <f>IF(X48*15=0,"",X48*15)</f>
        <v/>
      </c>
      <c r="Z48" s="149">
        <v>2</v>
      </c>
      <c r="AA48" s="153" t="s">
        <v>15</v>
      </c>
      <c r="AB48" s="152"/>
      <c r="AC48" s="150" t="str">
        <f>IF(AB48*15=0,"",AB48*15)</f>
        <v/>
      </c>
      <c r="AD48" s="205"/>
      <c r="AE48" s="150" t="str">
        <f>IF(AD48*15=0,"",AD48*15)</f>
        <v/>
      </c>
      <c r="AF48" s="205"/>
      <c r="AG48" s="206"/>
      <c r="AH48" s="149"/>
      <c r="AI48" s="150" t="str">
        <f>IF(AH48*15=0,"",AH48*15)</f>
        <v/>
      </c>
      <c r="AJ48" s="149"/>
      <c r="AK48" s="150" t="str">
        <f>IF(AJ48*15=0,"",AJ48*15)</f>
        <v/>
      </c>
      <c r="AL48" s="149"/>
      <c r="AM48" s="153"/>
      <c r="AN48" s="154">
        <f t="shared" si="10"/>
        <v>1</v>
      </c>
      <c r="AO48" s="150">
        <f t="shared" si="14"/>
        <v>14</v>
      </c>
      <c r="AP48" s="155" t="str">
        <f t="shared" si="11"/>
        <v/>
      </c>
      <c r="AQ48" s="150" t="str">
        <f t="shared" si="15"/>
        <v/>
      </c>
      <c r="AR48" s="155">
        <f t="shared" si="12"/>
        <v>2</v>
      </c>
      <c r="AS48" s="156">
        <f t="shared" si="13"/>
        <v>1</v>
      </c>
      <c r="AT48" s="20" t="s">
        <v>625</v>
      </c>
      <c r="AU48" s="17" t="s">
        <v>476</v>
      </c>
    </row>
    <row r="49" spans="1:47" ht="15.75" customHeight="1" x14ac:dyDescent="0.2">
      <c r="A49" s="141" t="s">
        <v>642</v>
      </c>
      <c r="B49" s="166" t="s">
        <v>15</v>
      </c>
      <c r="C49" s="213" t="s">
        <v>643</v>
      </c>
      <c r="D49" s="149"/>
      <c r="E49" s="150" t="str">
        <f>IF(D49*15=0,"",D49*15)</f>
        <v/>
      </c>
      <c r="F49" s="149"/>
      <c r="G49" s="150" t="str">
        <f>IF(F49*15=0,"",F49*15)</f>
        <v/>
      </c>
      <c r="H49" s="149"/>
      <c r="I49" s="151"/>
      <c r="J49" s="152"/>
      <c r="K49" s="150" t="str">
        <f>IF(J49*15=0,"",J49*15)</f>
        <v/>
      </c>
      <c r="L49" s="149"/>
      <c r="M49" s="150" t="str">
        <f>IF(L49*15=0,"",L49*15)</f>
        <v/>
      </c>
      <c r="N49" s="149"/>
      <c r="O49" s="153"/>
      <c r="P49" s="149"/>
      <c r="Q49" s="150" t="str">
        <f>IF(P49*15=0,"",P49*15)</f>
        <v/>
      </c>
      <c r="R49" s="149"/>
      <c r="S49" s="150" t="str">
        <f>IF(R49*15=0,"",R49*15)</f>
        <v/>
      </c>
      <c r="T49" s="149"/>
      <c r="U49" s="151"/>
      <c r="V49" s="152"/>
      <c r="W49" s="150" t="str">
        <f>IF(V49*15=0,"",V49*15)</f>
        <v/>
      </c>
      <c r="X49" s="149"/>
      <c r="Y49" s="150" t="str">
        <f>IF(X49*15=0,"",X49*15)</f>
        <v/>
      </c>
      <c r="Z49" s="149"/>
      <c r="AA49" s="153"/>
      <c r="AB49" s="152"/>
      <c r="AC49" s="150"/>
      <c r="AD49" s="205"/>
      <c r="AE49" s="150"/>
      <c r="AF49" s="205"/>
      <c r="AG49" s="206"/>
      <c r="AH49" s="149"/>
      <c r="AI49" s="150"/>
      <c r="AJ49" s="149">
        <v>1</v>
      </c>
      <c r="AK49" s="150">
        <v>10</v>
      </c>
      <c r="AL49" s="149">
        <v>1</v>
      </c>
      <c r="AM49" s="153" t="s">
        <v>70</v>
      </c>
      <c r="AN49" s="154" t="str">
        <f t="shared" si="10"/>
        <v/>
      </c>
      <c r="AO49" s="150"/>
      <c r="AP49" s="155">
        <f t="shared" si="11"/>
        <v>1</v>
      </c>
      <c r="AQ49" s="150">
        <v>10</v>
      </c>
      <c r="AR49" s="155">
        <f t="shared" si="12"/>
        <v>1</v>
      </c>
      <c r="AS49" s="156">
        <f t="shared" si="13"/>
        <v>1</v>
      </c>
      <c r="AT49" s="20" t="s">
        <v>625</v>
      </c>
      <c r="AU49" s="711" t="s">
        <v>414</v>
      </c>
    </row>
    <row r="50" spans="1:47" ht="15.75" customHeight="1" x14ac:dyDescent="0.2">
      <c r="A50" s="142" t="s">
        <v>124</v>
      </c>
      <c r="B50" s="166" t="s">
        <v>15</v>
      </c>
      <c r="C50" s="134" t="s">
        <v>125</v>
      </c>
      <c r="D50" s="149"/>
      <c r="E50" s="150" t="str">
        <f>IF(D50*15=0,"",D50*15)</f>
        <v/>
      </c>
      <c r="F50" s="149"/>
      <c r="G50" s="150" t="str">
        <f>IF(F50*15=0,"",F50*15)</f>
        <v/>
      </c>
      <c r="H50" s="149"/>
      <c r="I50" s="151"/>
      <c r="J50" s="152"/>
      <c r="K50" s="150" t="str">
        <f>IF(J50*15=0,"",J50*15)</f>
        <v/>
      </c>
      <c r="L50" s="149"/>
      <c r="M50" s="150" t="str">
        <f>IF(L50*15=0,"",L50*15)</f>
        <v/>
      </c>
      <c r="N50" s="149"/>
      <c r="O50" s="153"/>
      <c r="P50" s="149"/>
      <c r="Q50" s="150" t="str">
        <f>IF(P50*15=0,"",P50*15)</f>
        <v/>
      </c>
      <c r="R50" s="149"/>
      <c r="S50" s="150" t="str">
        <f>IF(R50*15=0,"",R50*15)</f>
        <v/>
      </c>
      <c r="T50" s="149"/>
      <c r="U50" s="151"/>
      <c r="V50" s="152"/>
      <c r="W50" s="150" t="str">
        <f>IF(V50*15=0,"",V50*15)</f>
        <v/>
      </c>
      <c r="X50" s="149"/>
      <c r="Y50" s="150" t="str">
        <f>IF(X50*15=0,"",X50*15)</f>
        <v/>
      </c>
      <c r="Z50" s="149"/>
      <c r="AA50" s="153"/>
      <c r="AB50" s="149">
        <v>2</v>
      </c>
      <c r="AC50" s="150">
        <v>28</v>
      </c>
      <c r="AD50" s="149"/>
      <c r="AE50" s="150" t="str">
        <f>IF(AD50*15=0,"",AD50*15)</f>
        <v/>
      </c>
      <c r="AF50" s="149">
        <v>2</v>
      </c>
      <c r="AG50" s="153" t="s">
        <v>15</v>
      </c>
      <c r="AH50" s="149"/>
      <c r="AI50" s="150"/>
      <c r="AJ50" s="149"/>
      <c r="AK50" s="150"/>
      <c r="AL50" s="149"/>
      <c r="AM50" s="153"/>
      <c r="AN50" s="154">
        <f t="shared" si="10"/>
        <v>2</v>
      </c>
      <c r="AO50" s="150">
        <v>28</v>
      </c>
      <c r="AP50" s="155" t="str">
        <f t="shared" si="11"/>
        <v/>
      </c>
      <c r="AQ50" s="150" t="str">
        <f t="shared" si="15"/>
        <v/>
      </c>
      <c r="AR50" s="155">
        <f t="shared" si="12"/>
        <v>2</v>
      </c>
      <c r="AS50" s="156">
        <f t="shared" si="13"/>
        <v>2</v>
      </c>
      <c r="AT50" s="20" t="s">
        <v>477</v>
      </c>
      <c r="AU50" s="17" t="s">
        <v>478</v>
      </c>
    </row>
    <row r="51" spans="1:47" ht="15.75" customHeight="1" x14ac:dyDescent="0.2">
      <c r="A51" s="141" t="s">
        <v>363</v>
      </c>
      <c r="B51" s="166" t="s">
        <v>15</v>
      </c>
      <c r="C51" s="214" t="s">
        <v>362</v>
      </c>
      <c r="D51" s="149"/>
      <c r="E51" s="150" t="str">
        <f t="shared" si="16"/>
        <v/>
      </c>
      <c r="F51" s="149"/>
      <c r="G51" s="150" t="str">
        <f t="shared" si="17"/>
        <v/>
      </c>
      <c r="H51" s="149"/>
      <c r="I51" s="151"/>
      <c r="J51" s="152">
        <v>1</v>
      </c>
      <c r="K51" s="150">
        <v>14</v>
      </c>
      <c r="L51" s="149">
        <v>1</v>
      </c>
      <c r="M51" s="150">
        <v>14</v>
      </c>
      <c r="N51" s="149">
        <v>2</v>
      </c>
      <c r="O51" s="153" t="s">
        <v>15</v>
      </c>
      <c r="P51" s="149"/>
      <c r="Q51" s="150" t="str">
        <f t="shared" si="26"/>
        <v/>
      </c>
      <c r="R51" s="149"/>
      <c r="S51" s="150" t="str">
        <f t="shared" si="27"/>
        <v/>
      </c>
      <c r="T51" s="149"/>
      <c r="U51" s="151"/>
      <c r="V51" s="152"/>
      <c r="W51" s="150" t="str">
        <f t="shared" si="23"/>
        <v/>
      </c>
      <c r="X51" s="149"/>
      <c r="Y51" s="150" t="str">
        <f t="shared" si="24"/>
        <v/>
      </c>
      <c r="Z51" s="149"/>
      <c r="AA51" s="153"/>
      <c r="AB51" s="152"/>
      <c r="AC51" s="150" t="str">
        <f t="shared" si="21"/>
        <v/>
      </c>
      <c r="AD51" s="205"/>
      <c r="AE51" s="150" t="str">
        <f t="shared" si="22"/>
        <v/>
      </c>
      <c r="AF51" s="205"/>
      <c r="AG51" s="206"/>
      <c r="AH51" s="149"/>
      <c r="AI51" s="150" t="str">
        <f t="shared" si="18"/>
        <v/>
      </c>
      <c r="AJ51" s="149"/>
      <c r="AK51" s="150" t="str">
        <f t="shared" si="25"/>
        <v/>
      </c>
      <c r="AL51" s="149"/>
      <c r="AM51" s="153"/>
      <c r="AN51" s="154">
        <f t="shared" si="10"/>
        <v>1</v>
      </c>
      <c r="AO51" s="150">
        <f t="shared" si="14"/>
        <v>14</v>
      </c>
      <c r="AP51" s="155">
        <f t="shared" si="11"/>
        <v>1</v>
      </c>
      <c r="AQ51" s="150">
        <f t="shared" si="15"/>
        <v>14</v>
      </c>
      <c r="AR51" s="155">
        <f t="shared" si="12"/>
        <v>2</v>
      </c>
      <c r="AS51" s="156">
        <f t="shared" si="13"/>
        <v>2</v>
      </c>
      <c r="AT51" s="1" t="s">
        <v>479</v>
      </c>
      <c r="AU51" s="17" t="s">
        <v>480</v>
      </c>
    </row>
    <row r="52" spans="1:47" ht="15.75" customHeight="1" x14ac:dyDescent="0.2">
      <c r="A52" s="141" t="s">
        <v>364</v>
      </c>
      <c r="B52" s="166" t="s">
        <v>15</v>
      </c>
      <c r="C52" s="133" t="s">
        <v>365</v>
      </c>
      <c r="D52" s="149"/>
      <c r="E52" s="150" t="str">
        <f t="shared" si="16"/>
        <v/>
      </c>
      <c r="F52" s="149"/>
      <c r="G52" s="150" t="str">
        <f t="shared" si="17"/>
        <v/>
      </c>
      <c r="H52" s="149"/>
      <c r="I52" s="151"/>
      <c r="J52" s="152"/>
      <c r="K52" s="150" t="str">
        <f t="shared" si="19"/>
        <v/>
      </c>
      <c r="L52" s="149"/>
      <c r="M52" s="150" t="str">
        <f t="shared" si="20"/>
        <v/>
      </c>
      <c r="N52" s="149"/>
      <c r="O52" s="153"/>
      <c r="P52" s="149">
        <v>1</v>
      </c>
      <c r="Q52" s="150">
        <v>14</v>
      </c>
      <c r="R52" s="149">
        <v>1</v>
      </c>
      <c r="S52" s="150">
        <v>14</v>
      </c>
      <c r="T52" s="149">
        <v>2</v>
      </c>
      <c r="U52" s="151" t="s">
        <v>15</v>
      </c>
      <c r="V52" s="152"/>
      <c r="W52" s="150" t="str">
        <f t="shared" si="23"/>
        <v/>
      </c>
      <c r="X52" s="149"/>
      <c r="Y52" s="150" t="str">
        <f t="shared" si="24"/>
        <v/>
      </c>
      <c r="Z52" s="149"/>
      <c r="AA52" s="153"/>
      <c r="AB52" s="152"/>
      <c r="AC52" s="150" t="str">
        <f t="shared" si="21"/>
        <v/>
      </c>
      <c r="AD52" s="205"/>
      <c r="AE52" s="150" t="str">
        <f t="shared" si="22"/>
        <v/>
      </c>
      <c r="AF52" s="205"/>
      <c r="AG52" s="206"/>
      <c r="AH52" s="149"/>
      <c r="AI52" s="150" t="str">
        <f t="shared" si="18"/>
        <v/>
      </c>
      <c r="AJ52" s="149"/>
      <c r="AK52" s="150" t="str">
        <f t="shared" si="25"/>
        <v/>
      </c>
      <c r="AL52" s="149"/>
      <c r="AM52" s="153"/>
      <c r="AN52" s="154">
        <f t="shared" si="10"/>
        <v>1</v>
      </c>
      <c r="AO52" s="150">
        <f t="shared" si="14"/>
        <v>14</v>
      </c>
      <c r="AP52" s="155">
        <f t="shared" si="11"/>
        <v>1</v>
      </c>
      <c r="AQ52" s="150">
        <f t="shared" si="15"/>
        <v>14</v>
      </c>
      <c r="AR52" s="155">
        <f t="shared" si="12"/>
        <v>2</v>
      </c>
      <c r="AS52" s="156">
        <f t="shared" si="13"/>
        <v>2</v>
      </c>
      <c r="AT52" s="1" t="s">
        <v>479</v>
      </c>
      <c r="AU52" s="17" t="s">
        <v>480</v>
      </c>
    </row>
    <row r="53" spans="1:47" ht="15.75" customHeight="1" x14ac:dyDescent="0.2">
      <c r="A53" s="141" t="s">
        <v>359</v>
      </c>
      <c r="B53" s="215" t="s">
        <v>15</v>
      </c>
      <c r="C53" s="133" t="s">
        <v>360</v>
      </c>
      <c r="D53" s="149"/>
      <c r="E53" s="150"/>
      <c r="F53" s="149"/>
      <c r="G53" s="150"/>
      <c r="H53" s="149"/>
      <c r="I53" s="151"/>
      <c r="J53" s="152"/>
      <c r="K53" s="150"/>
      <c r="L53" s="149"/>
      <c r="M53" s="150"/>
      <c r="N53" s="149"/>
      <c r="O53" s="153"/>
      <c r="P53" s="208"/>
      <c r="Q53" s="190"/>
      <c r="R53" s="189"/>
      <c r="S53" s="190"/>
      <c r="T53" s="189"/>
      <c r="U53" s="216"/>
      <c r="V53" s="152"/>
      <c r="W53" s="150"/>
      <c r="X53" s="149">
        <v>2</v>
      </c>
      <c r="Y53" s="150">
        <v>28</v>
      </c>
      <c r="Z53" s="149">
        <v>2</v>
      </c>
      <c r="AA53" s="153" t="s">
        <v>15</v>
      </c>
      <c r="AB53" s="152"/>
      <c r="AC53" s="150"/>
      <c r="AD53" s="149"/>
      <c r="AE53" s="150"/>
      <c r="AF53" s="217"/>
      <c r="AG53" s="153"/>
      <c r="AH53" s="149"/>
      <c r="AI53" s="150"/>
      <c r="AJ53" s="149"/>
      <c r="AK53" s="150"/>
      <c r="AL53" s="149"/>
      <c r="AM53" s="153"/>
      <c r="AN53" s="154" t="str">
        <f>IF(D53+J53+P53+V53+AB53+AH53=0,"",D53+J53+P53+V53+AB53+AH53)</f>
        <v/>
      </c>
      <c r="AO53" s="150" t="str">
        <f>IF((D53+J53+P53+V53+AB53+AH53)*14=0,"",(D53+J53+P53+V53+AB53+AH53)*14)</f>
        <v/>
      </c>
      <c r="AP53" s="155">
        <f>IF(F53+L53+R53+X53+AD53+AJ53=0,"",F53+L53+R53+X53+AD53+AJ53)</f>
        <v>2</v>
      </c>
      <c r="AQ53" s="150">
        <f>IF((L53+F53+R53+X53+AD53+AJ53)*14=0,"",(L53+F53+R53+X53+AD53+AJ53)*14)</f>
        <v>28</v>
      </c>
      <c r="AR53" s="155">
        <f>IF(N53+H53+T53+Z53+AF53+AL53=0,"",N53+H53+T53+Z53+AF53+AL53)</f>
        <v>2</v>
      </c>
      <c r="AS53" s="156">
        <f>IF(D53+F53+L53+J53+P53+R53+V53+X53+AB53+AD53+AH53+AJ53=0,"",D53+F53+L53+J53+P53+R53+V53+X53+AB53+AD53+AH53+AJ53)</f>
        <v>2</v>
      </c>
      <c r="AT53" s="20" t="s">
        <v>416</v>
      </c>
      <c r="AU53" s="17" t="s">
        <v>415</v>
      </c>
    </row>
    <row r="54" spans="1:47" ht="15.75" customHeight="1" x14ac:dyDescent="0.2">
      <c r="A54" s="141" t="s">
        <v>557</v>
      </c>
      <c r="B54" s="166" t="s">
        <v>15</v>
      </c>
      <c r="C54" s="213" t="s">
        <v>366</v>
      </c>
      <c r="D54" s="149"/>
      <c r="E54" s="150" t="str">
        <f>IF(D54*15=0,"",D54*15)</f>
        <v/>
      </c>
      <c r="F54" s="149"/>
      <c r="G54" s="150" t="str">
        <f>IF(F54*15=0,"",F54*15)</f>
        <v/>
      </c>
      <c r="H54" s="149"/>
      <c r="I54" s="151"/>
      <c r="J54" s="152"/>
      <c r="K54" s="150" t="str">
        <f>IF(J54*15=0,"",J54*15)</f>
        <v/>
      </c>
      <c r="L54" s="149"/>
      <c r="M54" s="150" t="str">
        <f>IF(L54*15=0,"",L54*15)</f>
        <v/>
      </c>
      <c r="N54" s="149"/>
      <c r="O54" s="153"/>
      <c r="P54" s="149"/>
      <c r="Q54" s="150"/>
      <c r="R54" s="149"/>
      <c r="S54" s="150" t="str">
        <f>IF(R54*15=0,"",R54*15)</f>
        <v/>
      </c>
      <c r="T54" s="149"/>
      <c r="U54" s="151"/>
      <c r="V54" s="152"/>
      <c r="W54" s="150"/>
      <c r="X54" s="149">
        <v>1</v>
      </c>
      <c r="Y54" s="150">
        <v>14</v>
      </c>
      <c r="Z54" s="149">
        <v>1</v>
      </c>
      <c r="AA54" s="153" t="s">
        <v>70</v>
      </c>
      <c r="AB54" s="3"/>
      <c r="AC54" s="150"/>
      <c r="AD54" s="3"/>
      <c r="AE54" s="218"/>
      <c r="AF54" s="17"/>
      <c r="AG54" s="3"/>
      <c r="AH54" s="152"/>
      <c r="AI54" s="150"/>
      <c r="AJ54" s="205"/>
      <c r="AK54" s="150"/>
      <c r="AL54" s="205"/>
      <c r="AM54" s="149"/>
      <c r="AN54" s="154" t="str">
        <f t="shared" si="10"/>
        <v/>
      </c>
      <c r="AO54" s="150" t="str">
        <f t="shared" si="14"/>
        <v/>
      </c>
      <c r="AP54" s="155">
        <f t="shared" si="11"/>
        <v>1</v>
      </c>
      <c r="AQ54" s="150">
        <f t="shared" si="15"/>
        <v>14</v>
      </c>
      <c r="AR54" s="155">
        <f t="shared" si="12"/>
        <v>1</v>
      </c>
      <c r="AS54" s="156">
        <f t="shared" si="13"/>
        <v>1</v>
      </c>
      <c r="AT54" s="1" t="s">
        <v>464</v>
      </c>
      <c r="AU54" s="17" t="s">
        <v>481</v>
      </c>
    </row>
    <row r="55" spans="1:47" ht="15.75" customHeight="1" x14ac:dyDescent="0.2">
      <c r="A55" s="141" t="s">
        <v>558</v>
      </c>
      <c r="B55" s="166" t="s">
        <v>15</v>
      </c>
      <c r="C55" s="213" t="s">
        <v>367</v>
      </c>
      <c r="D55" s="149"/>
      <c r="E55" s="150"/>
      <c r="F55" s="149"/>
      <c r="G55" s="150"/>
      <c r="H55" s="149"/>
      <c r="I55" s="151"/>
      <c r="J55" s="152"/>
      <c r="K55" s="150"/>
      <c r="L55" s="149"/>
      <c r="M55" s="150"/>
      <c r="N55" s="149"/>
      <c r="O55" s="153"/>
      <c r="P55" s="149"/>
      <c r="Q55" s="150"/>
      <c r="R55" s="149"/>
      <c r="S55" s="150"/>
      <c r="T55" s="149"/>
      <c r="U55" s="151"/>
      <c r="V55" s="152"/>
      <c r="W55" s="150"/>
      <c r="X55" s="149"/>
      <c r="Y55" s="150"/>
      <c r="Z55" s="149"/>
      <c r="AA55" s="153"/>
      <c r="AB55" s="152"/>
      <c r="AC55" s="150"/>
      <c r="AD55" s="205"/>
      <c r="AE55" s="150"/>
      <c r="AF55" s="219"/>
      <c r="AG55" s="149"/>
      <c r="AH55" s="152"/>
      <c r="AI55" s="150"/>
      <c r="AJ55" s="205">
        <v>1</v>
      </c>
      <c r="AK55" s="150">
        <v>8</v>
      </c>
      <c r="AL55" s="205">
        <v>1</v>
      </c>
      <c r="AM55" s="149" t="s">
        <v>70</v>
      </c>
      <c r="AN55" s="154" t="str">
        <f>IF(D55+J55+P55+V55+AB55+AH55=0,"",D55+J55+P55+V55+AB55+AH55)</f>
        <v/>
      </c>
      <c r="AO55" s="150" t="str">
        <f>IF((D55+J55+P55+V55+AB55+AH55)*14=0,"",(D55+J55+P55+V55+AB55+AH55)*14)</f>
        <v/>
      </c>
      <c r="AP55" s="155">
        <f>IF(F55+L55+R55+X55+AD55+AJ55=0,"",F55+L55+R55+X55+AD55+AJ55)</f>
        <v>1</v>
      </c>
      <c r="AQ55" s="150">
        <v>8</v>
      </c>
      <c r="AR55" s="155">
        <f>IF(N55+H55+T55+Z55+AF55+AL55=0,"",N55+H55+T55+Z55+AF55+AL55)</f>
        <v>1</v>
      </c>
      <c r="AS55" s="156">
        <v>1</v>
      </c>
      <c r="AT55" s="1" t="s">
        <v>464</v>
      </c>
      <c r="AU55" s="17" t="s">
        <v>465</v>
      </c>
    </row>
    <row r="56" spans="1:47" ht="15.75" customHeight="1" x14ac:dyDescent="0.2">
      <c r="A56" s="141" t="s">
        <v>555</v>
      </c>
      <c r="B56" s="166" t="s">
        <v>15</v>
      </c>
      <c r="C56" s="213" t="s">
        <v>563</v>
      </c>
      <c r="D56" s="149"/>
      <c r="E56" s="150"/>
      <c r="F56" s="149"/>
      <c r="G56" s="150"/>
      <c r="H56" s="149"/>
      <c r="I56" s="151"/>
      <c r="J56" s="152"/>
      <c r="K56" s="150"/>
      <c r="L56" s="149"/>
      <c r="M56" s="150"/>
      <c r="N56" s="149"/>
      <c r="O56" s="153"/>
      <c r="P56" s="152"/>
      <c r="Q56" s="150"/>
      <c r="R56" s="149"/>
      <c r="S56" s="150"/>
      <c r="T56" s="149"/>
      <c r="U56" s="153"/>
      <c r="V56" s="152"/>
      <c r="W56" s="150"/>
      <c r="X56" s="149"/>
      <c r="Y56" s="150"/>
      <c r="Z56" s="149"/>
      <c r="AA56" s="153"/>
      <c r="AB56" s="152"/>
      <c r="AC56" s="150"/>
      <c r="AD56" s="205"/>
      <c r="AE56" s="150"/>
      <c r="AF56" s="205"/>
      <c r="AG56" s="206"/>
      <c r="AH56" s="152"/>
      <c r="AI56" s="150"/>
      <c r="AJ56" s="149">
        <v>1</v>
      </c>
      <c r="AK56" s="150">
        <v>8</v>
      </c>
      <c r="AL56" s="149">
        <v>1</v>
      </c>
      <c r="AM56" s="153" t="s">
        <v>70</v>
      </c>
      <c r="AN56" s="154" t="str">
        <f>IF(D56+J56+P56+V56+AB56+AH56=0,"",D56+J56+P56+V56+AB56+AH56)</f>
        <v/>
      </c>
      <c r="AO56" s="150" t="str">
        <f>IF((D56+J56+P56+V56+AB56+AH56)*14=0,"",(D56+J56+P56+V56+AB56+AH56)*14)</f>
        <v/>
      </c>
      <c r="AP56" s="155">
        <f>IF(F56+L56+R56+X56+AD56+AJ56=0,"",F56+L56+R56+X56+AD56+AJ56)</f>
        <v>1</v>
      </c>
      <c r="AQ56" s="150">
        <v>8</v>
      </c>
      <c r="AR56" s="155">
        <f>IF(N56+H56+T56+Z56+AF56+AL56=0,"",N56+H56+T56+Z56+AF56+AL56)</f>
        <v>1</v>
      </c>
      <c r="AS56" s="156">
        <f>IF(D56+F56+L56+J56+P56+R56+V56+X56+AB56+AD56+AH56+AJ56=0,"",D56+F56+L56+J56+P56+R56+V56+X56+AB56+AD56+AH56+AJ56)</f>
        <v>1</v>
      </c>
      <c r="AT56" s="1" t="s">
        <v>464</v>
      </c>
      <c r="AU56" s="17" t="s">
        <v>556</v>
      </c>
    </row>
    <row r="57" spans="1:47" ht="15.75" customHeight="1" x14ac:dyDescent="0.2">
      <c r="A57" s="141" t="s">
        <v>126</v>
      </c>
      <c r="B57" s="166" t="s">
        <v>15</v>
      </c>
      <c r="C57" s="133" t="s">
        <v>127</v>
      </c>
      <c r="D57" s="149"/>
      <c r="E57" s="150" t="str">
        <f t="shared" si="16"/>
        <v/>
      </c>
      <c r="F57" s="149"/>
      <c r="G57" s="150" t="str">
        <f t="shared" si="17"/>
        <v/>
      </c>
      <c r="H57" s="149"/>
      <c r="I57" s="151"/>
      <c r="J57" s="152"/>
      <c r="K57" s="150" t="str">
        <f t="shared" si="19"/>
        <v/>
      </c>
      <c r="L57" s="149">
        <v>2</v>
      </c>
      <c r="M57" s="150">
        <v>28</v>
      </c>
      <c r="N57" s="149">
        <v>2</v>
      </c>
      <c r="O57" s="153" t="s">
        <v>70</v>
      </c>
      <c r="P57" s="149"/>
      <c r="Q57" s="150" t="str">
        <f t="shared" si="26"/>
        <v/>
      </c>
      <c r="R57" s="149"/>
      <c r="S57" s="150" t="str">
        <f t="shared" si="27"/>
        <v/>
      </c>
      <c r="T57" s="149"/>
      <c r="U57" s="151"/>
      <c r="V57" s="152"/>
      <c r="W57" s="150" t="str">
        <f t="shared" si="23"/>
        <v/>
      </c>
      <c r="X57" s="149"/>
      <c r="Y57" s="150" t="str">
        <f t="shared" si="24"/>
        <v/>
      </c>
      <c r="Z57" s="149"/>
      <c r="AA57" s="153"/>
      <c r="AB57" s="152"/>
      <c r="AC57" s="150" t="str">
        <f t="shared" si="21"/>
        <v/>
      </c>
      <c r="AD57" s="205"/>
      <c r="AE57" s="150" t="str">
        <f t="shared" si="22"/>
        <v/>
      </c>
      <c r="AF57" s="205"/>
      <c r="AG57" s="206"/>
      <c r="AH57" s="149"/>
      <c r="AI57" s="150" t="str">
        <f t="shared" si="18"/>
        <v/>
      </c>
      <c r="AJ57" s="149"/>
      <c r="AK57" s="150" t="str">
        <f t="shared" si="25"/>
        <v/>
      </c>
      <c r="AL57" s="149"/>
      <c r="AM57" s="153"/>
      <c r="AN57" s="154" t="str">
        <f t="shared" si="10"/>
        <v/>
      </c>
      <c r="AO57" s="150" t="str">
        <f t="shared" si="14"/>
        <v/>
      </c>
      <c r="AP57" s="155">
        <f t="shared" si="11"/>
        <v>2</v>
      </c>
      <c r="AQ57" s="150">
        <f t="shared" si="15"/>
        <v>28</v>
      </c>
      <c r="AR57" s="155">
        <f t="shared" si="12"/>
        <v>2</v>
      </c>
      <c r="AS57" s="156">
        <f t="shared" si="13"/>
        <v>2</v>
      </c>
      <c r="AT57" s="1" t="s">
        <v>461</v>
      </c>
      <c r="AU57" s="17" t="s">
        <v>462</v>
      </c>
    </row>
    <row r="58" spans="1:47" ht="15.75" customHeight="1" x14ac:dyDescent="0.2">
      <c r="A58" s="141" t="s">
        <v>128</v>
      </c>
      <c r="B58" s="166" t="s">
        <v>15</v>
      </c>
      <c r="C58" s="133" t="s">
        <v>129</v>
      </c>
      <c r="D58" s="149"/>
      <c r="E58" s="150" t="str">
        <f t="shared" si="16"/>
        <v/>
      </c>
      <c r="F58" s="149"/>
      <c r="G58" s="150" t="str">
        <f t="shared" si="17"/>
        <v/>
      </c>
      <c r="H58" s="149"/>
      <c r="I58" s="151"/>
      <c r="J58" s="152"/>
      <c r="K58" s="150" t="str">
        <f t="shared" si="19"/>
        <v/>
      </c>
      <c r="L58" s="149"/>
      <c r="M58" s="150" t="str">
        <f t="shared" si="20"/>
        <v/>
      </c>
      <c r="N58" s="149"/>
      <c r="O58" s="153"/>
      <c r="P58" s="149"/>
      <c r="Q58" s="150" t="str">
        <f t="shared" si="26"/>
        <v/>
      </c>
      <c r="R58" s="149">
        <v>2</v>
      </c>
      <c r="S58" s="150">
        <v>28</v>
      </c>
      <c r="T58" s="149">
        <v>2</v>
      </c>
      <c r="U58" s="151" t="s">
        <v>70</v>
      </c>
      <c r="V58" s="152"/>
      <c r="W58" s="150" t="str">
        <f t="shared" si="23"/>
        <v/>
      </c>
      <c r="X58" s="149"/>
      <c r="Y58" s="150" t="str">
        <f t="shared" si="24"/>
        <v/>
      </c>
      <c r="Z58" s="149"/>
      <c r="AA58" s="153"/>
      <c r="AB58" s="152"/>
      <c r="AC58" s="150" t="str">
        <f t="shared" si="21"/>
        <v/>
      </c>
      <c r="AD58" s="205"/>
      <c r="AE58" s="150" t="str">
        <f t="shared" si="22"/>
        <v/>
      </c>
      <c r="AF58" s="205"/>
      <c r="AG58" s="206"/>
      <c r="AH58" s="149"/>
      <c r="AI58" s="150" t="str">
        <f t="shared" si="18"/>
        <v/>
      </c>
      <c r="AJ58" s="149"/>
      <c r="AK58" s="150" t="str">
        <f t="shared" si="25"/>
        <v/>
      </c>
      <c r="AL58" s="149"/>
      <c r="AM58" s="153"/>
      <c r="AN58" s="154" t="str">
        <f t="shared" si="10"/>
        <v/>
      </c>
      <c r="AO58" s="150" t="str">
        <f t="shared" si="14"/>
        <v/>
      </c>
      <c r="AP58" s="155">
        <f t="shared" si="11"/>
        <v>2</v>
      </c>
      <c r="AQ58" s="150">
        <f t="shared" si="15"/>
        <v>28</v>
      </c>
      <c r="AR58" s="155">
        <f t="shared" si="12"/>
        <v>2</v>
      </c>
      <c r="AS58" s="156">
        <f t="shared" si="13"/>
        <v>2</v>
      </c>
      <c r="AT58" s="1" t="s">
        <v>461</v>
      </c>
      <c r="AU58" s="17" t="s">
        <v>462</v>
      </c>
    </row>
    <row r="59" spans="1:47" ht="15.75" customHeight="1" x14ac:dyDescent="0.2">
      <c r="A59" s="141" t="s">
        <v>130</v>
      </c>
      <c r="B59" s="166" t="s">
        <v>15</v>
      </c>
      <c r="C59" s="133" t="s">
        <v>131</v>
      </c>
      <c r="D59" s="149"/>
      <c r="E59" s="150" t="str">
        <f t="shared" si="16"/>
        <v/>
      </c>
      <c r="F59" s="149"/>
      <c r="G59" s="150" t="str">
        <f t="shared" si="17"/>
        <v/>
      </c>
      <c r="H59" s="149"/>
      <c r="I59" s="151"/>
      <c r="J59" s="152"/>
      <c r="K59" s="150" t="str">
        <f t="shared" si="19"/>
        <v/>
      </c>
      <c r="L59" s="149"/>
      <c r="M59" s="150" t="str">
        <f t="shared" si="20"/>
        <v/>
      </c>
      <c r="N59" s="149"/>
      <c r="O59" s="153"/>
      <c r="P59" s="149"/>
      <c r="Q59" s="150" t="str">
        <f t="shared" si="26"/>
        <v/>
      </c>
      <c r="R59" s="149"/>
      <c r="S59" s="150" t="str">
        <f t="shared" si="27"/>
        <v/>
      </c>
      <c r="T59" s="149"/>
      <c r="U59" s="151"/>
      <c r="V59" s="152"/>
      <c r="W59" s="150" t="str">
        <f t="shared" si="23"/>
        <v/>
      </c>
      <c r="X59" s="149">
        <v>2</v>
      </c>
      <c r="Y59" s="150">
        <v>28</v>
      </c>
      <c r="Z59" s="149">
        <v>2</v>
      </c>
      <c r="AA59" s="153" t="s">
        <v>70</v>
      </c>
      <c r="AB59" s="152"/>
      <c r="AC59" s="150" t="str">
        <f t="shared" si="21"/>
        <v/>
      </c>
      <c r="AD59" s="205"/>
      <c r="AE59" s="150" t="str">
        <f t="shared" si="22"/>
        <v/>
      </c>
      <c r="AF59" s="205"/>
      <c r="AG59" s="206"/>
      <c r="AH59" s="149"/>
      <c r="AI59" s="150" t="str">
        <f t="shared" si="18"/>
        <v/>
      </c>
      <c r="AJ59" s="149"/>
      <c r="AK59" s="150" t="str">
        <f t="shared" si="25"/>
        <v/>
      </c>
      <c r="AL59" s="149"/>
      <c r="AM59" s="153"/>
      <c r="AN59" s="154" t="str">
        <f t="shared" si="10"/>
        <v/>
      </c>
      <c r="AO59" s="150" t="str">
        <f t="shared" si="14"/>
        <v/>
      </c>
      <c r="AP59" s="155">
        <f t="shared" si="11"/>
        <v>2</v>
      </c>
      <c r="AQ59" s="150">
        <f t="shared" si="15"/>
        <v>28</v>
      </c>
      <c r="AR59" s="155">
        <f t="shared" si="12"/>
        <v>2</v>
      </c>
      <c r="AS59" s="156">
        <f t="shared" si="13"/>
        <v>2</v>
      </c>
      <c r="AT59" s="1" t="s">
        <v>461</v>
      </c>
      <c r="AU59" s="17" t="s">
        <v>462</v>
      </c>
    </row>
    <row r="60" spans="1:47" ht="15.75" customHeight="1" x14ac:dyDescent="0.2">
      <c r="A60" s="141" t="s">
        <v>132</v>
      </c>
      <c r="B60" s="166" t="s">
        <v>15</v>
      </c>
      <c r="C60" s="133" t="s">
        <v>133</v>
      </c>
      <c r="D60" s="149"/>
      <c r="E60" s="150" t="str">
        <f t="shared" si="16"/>
        <v/>
      </c>
      <c r="F60" s="149"/>
      <c r="G60" s="150" t="str">
        <f t="shared" si="17"/>
        <v/>
      </c>
      <c r="H60" s="149"/>
      <c r="I60" s="151"/>
      <c r="J60" s="152"/>
      <c r="K60" s="150" t="str">
        <f t="shared" si="19"/>
        <v/>
      </c>
      <c r="L60" s="149"/>
      <c r="M60" s="150" t="str">
        <f t="shared" si="20"/>
        <v/>
      </c>
      <c r="N60" s="149"/>
      <c r="O60" s="153"/>
      <c r="P60" s="149"/>
      <c r="Q60" s="150" t="str">
        <f t="shared" si="26"/>
        <v/>
      </c>
      <c r="R60" s="149"/>
      <c r="S60" s="150" t="str">
        <f t="shared" si="27"/>
        <v/>
      </c>
      <c r="T60" s="149"/>
      <c r="U60" s="151"/>
      <c r="V60" s="152"/>
      <c r="W60" s="150" t="str">
        <f t="shared" si="23"/>
        <v/>
      </c>
      <c r="X60" s="149"/>
      <c r="Y60" s="150" t="str">
        <f t="shared" si="24"/>
        <v/>
      </c>
      <c r="Z60" s="149"/>
      <c r="AA60" s="153"/>
      <c r="AB60" s="152"/>
      <c r="AC60" s="150" t="str">
        <f t="shared" si="21"/>
        <v/>
      </c>
      <c r="AD60" s="205">
        <v>2</v>
      </c>
      <c r="AE60" s="150">
        <v>28</v>
      </c>
      <c r="AF60" s="205">
        <v>2</v>
      </c>
      <c r="AG60" s="206" t="s">
        <v>70</v>
      </c>
      <c r="AH60" s="149"/>
      <c r="AI60" s="150" t="str">
        <f t="shared" si="18"/>
        <v/>
      </c>
      <c r="AJ60" s="149"/>
      <c r="AK60" s="150" t="str">
        <f t="shared" si="25"/>
        <v/>
      </c>
      <c r="AL60" s="149"/>
      <c r="AM60" s="153"/>
      <c r="AN60" s="154" t="str">
        <f t="shared" si="10"/>
        <v/>
      </c>
      <c r="AO60" s="150" t="str">
        <f t="shared" si="14"/>
        <v/>
      </c>
      <c r="AP60" s="155">
        <f t="shared" si="11"/>
        <v>2</v>
      </c>
      <c r="AQ60" s="150">
        <f t="shared" si="15"/>
        <v>28</v>
      </c>
      <c r="AR60" s="155">
        <f t="shared" si="12"/>
        <v>2</v>
      </c>
      <c r="AS60" s="156">
        <f t="shared" si="13"/>
        <v>2</v>
      </c>
      <c r="AT60" s="1" t="s">
        <v>461</v>
      </c>
      <c r="AU60" s="17" t="s">
        <v>462</v>
      </c>
    </row>
    <row r="61" spans="1:47" ht="15.75" customHeight="1" x14ac:dyDescent="0.2">
      <c r="A61" s="141" t="s">
        <v>134</v>
      </c>
      <c r="B61" s="166" t="s">
        <v>15</v>
      </c>
      <c r="C61" s="133" t="s">
        <v>135</v>
      </c>
      <c r="D61" s="149"/>
      <c r="E61" s="150" t="str">
        <f t="shared" si="16"/>
        <v/>
      </c>
      <c r="F61" s="149"/>
      <c r="G61" s="150" t="str">
        <f t="shared" si="17"/>
        <v/>
      </c>
      <c r="H61" s="149"/>
      <c r="I61" s="151"/>
      <c r="J61" s="152"/>
      <c r="K61" s="150" t="str">
        <f t="shared" si="19"/>
        <v/>
      </c>
      <c r="L61" s="149"/>
      <c r="M61" s="150" t="str">
        <f t="shared" si="20"/>
        <v/>
      </c>
      <c r="N61" s="149"/>
      <c r="O61" s="153"/>
      <c r="P61" s="149"/>
      <c r="Q61" s="150" t="str">
        <f t="shared" si="26"/>
        <v/>
      </c>
      <c r="R61" s="149"/>
      <c r="S61" s="150" t="str">
        <f t="shared" si="27"/>
        <v/>
      </c>
      <c r="T61" s="149"/>
      <c r="U61" s="151"/>
      <c r="V61" s="152"/>
      <c r="W61" s="150" t="str">
        <f t="shared" si="23"/>
        <v/>
      </c>
      <c r="X61" s="149"/>
      <c r="Y61" s="150" t="str">
        <f t="shared" si="24"/>
        <v/>
      </c>
      <c r="Z61" s="149"/>
      <c r="AA61" s="153"/>
      <c r="AB61" s="152"/>
      <c r="AC61" s="150" t="str">
        <f t="shared" si="21"/>
        <v/>
      </c>
      <c r="AD61" s="205"/>
      <c r="AE61" s="150" t="str">
        <f t="shared" si="22"/>
        <v/>
      </c>
      <c r="AF61" s="205"/>
      <c r="AG61" s="206"/>
      <c r="AH61" s="149"/>
      <c r="AI61" s="150" t="str">
        <f t="shared" si="18"/>
        <v/>
      </c>
      <c r="AJ61" s="149">
        <v>2</v>
      </c>
      <c r="AK61" s="150">
        <v>20</v>
      </c>
      <c r="AL61" s="149">
        <v>2</v>
      </c>
      <c r="AM61" s="153" t="s">
        <v>70</v>
      </c>
      <c r="AN61" s="154" t="str">
        <f t="shared" si="10"/>
        <v/>
      </c>
      <c r="AO61" s="150" t="str">
        <f t="shared" si="14"/>
        <v/>
      </c>
      <c r="AP61" s="155">
        <v>2</v>
      </c>
      <c r="AQ61" s="150">
        <v>20</v>
      </c>
      <c r="AR61" s="155">
        <f t="shared" si="12"/>
        <v>2</v>
      </c>
      <c r="AS61" s="156">
        <f t="shared" si="13"/>
        <v>2</v>
      </c>
      <c r="AT61" s="1" t="s">
        <v>461</v>
      </c>
      <c r="AU61" s="17" t="s">
        <v>462</v>
      </c>
    </row>
    <row r="62" spans="1:47" s="18" customFormat="1" ht="15.75" customHeight="1" x14ac:dyDescent="0.2">
      <c r="A62" s="142" t="s">
        <v>781</v>
      </c>
      <c r="B62" s="166" t="s">
        <v>15</v>
      </c>
      <c r="C62" s="133" t="s">
        <v>136</v>
      </c>
      <c r="D62" s="149"/>
      <c r="E62" s="150" t="str">
        <f t="shared" si="16"/>
        <v/>
      </c>
      <c r="F62" s="149"/>
      <c r="G62" s="150" t="str">
        <f t="shared" si="17"/>
        <v/>
      </c>
      <c r="H62" s="149"/>
      <c r="I62" s="151"/>
      <c r="J62" s="152"/>
      <c r="K62" s="150" t="str">
        <f t="shared" si="19"/>
        <v/>
      </c>
      <c r="L62" s="149">
        <v>1</v>
      </c>
      <c r="M62" s="150">
        <v>14</v>
      </c>
      <c r="N62" s="149">
        <v>1</v>
      </c>
      <c r="O62" s="153" t="s">
        <v>70</v>
      </c>
      <c r="P62" s="149"/>
      <c r="Q62" s="150" t="str">
        <f t="shared" si="26"/>
        <v/>
      </c>
      <c r="R62" s="149"/>
      <c r="S62" s="150" t="str">
        <f t="shared" si="27"/>
        <v/>
      </c>
      <c r="T62" s="149"/>
      <c r="U62" s="151"/>
      <c r="V62" s="152"/>
      <c r="W62" s="150" t="str">
        <f t="shared" si="23"/>
        <v/>
      </c>
      <c r="X62" s="149"/>
      <c r="Y62" s="150" t="str">
        <f t="shared" si="24"/>
        <v/>
      </c>
      <c r="Z62" s="149"/>
      <c r="AA62" s="153"/>
      <c r="AB62" s="152"/>
      <c r="AC62" s="150" t="str">
        <f t="shared" si="21"/>
        <v/>
      </c>
      <c r="AD62" s="205"/>
      <c r="AE62" s="150" t="str">
        <f t="shared" si="22"/>
        <v/>
      </c>
      <c r="AF62" s="205"/>
      <c r="AG62" s="206"/>
      <c r="AH62" s="149"/>
      <c r="AI62" s="150" t="str">
        <f t="shared" si="18"/>
        <v/>
      </c>
      <c r="AJ62" s="149"/>
      <c r="AK62" s="150" t="str">
        <f t="shared" si="25"/>
        <v/>
      </c>
      <c r="AL62" s="149"/>
      <c r="AM62" s="153"/>
      <c r="AN62" s="154" t="str">
        <f t="shared" si="10"/>
        <v/>
      </c>
      <c r="AO62" s="150" t="str">
        <f t="shared" si="14"/>
        <v/>
      </c>
      <c r="AP62" s="155">
        <f t="shared" si="11"/>
        <v>1</v>
      </c>
      <c r="AQ62" s="150">
        <f t="shared" si="15"/>
        <v>14</v>
      </c>
      <c r="AR62" s="155">
        <f t="shared" si="12"/>
        <v>1</v>
      </c>
      <c r="AS62" s="156">
        <f t="shared" si="13"/>
        <v>1</v>
      </c>
      <c r="AT62" s="20" t="s">
        <v>403</v>
      </c>
      <c r="AU62" s="711" t="s">
        <v>783</v>
      </c>
    </row>
    <row r="63" spans="1:47" s="18" customFormat="1" ht="15.75" customHeight="1" x14ac:dyDescent="0.2">
      <c r="A63" s="142" t="s">
        <v>782</v>
      </c>
      <c r="B63" s="166" t="s">
        <v>15</v>
      </c>
      <c r="C63" s="133" t="s">
        <v>137</v>
      </c>
      <c r="D63" s="149"/>
      <c r="E63" s="150" t="str">
        <f t="shared" si="16"/>
        <v/>
      </c>
      <c r="F63" s="149"/>
      <c r="G63" s="150" t="str">
        <f t="shared" si="17"/>
        <v/>
      </c>
      <c r="H63" s="149"/>
      <c r="I63" s="151"/>
      <c r="J63" s="152"/>
      <c r="K63" s="150" t="str">
        <f t="shared" si="19"/>
        <v/>
      </c>
      <c r="L63" s="149"/>
      <c r="M63" s="150" t="str">
        <f t="shared" si="20"/>
        <v/>
      </c>
      <c r="N63" s="149"/>
      <c r="O63" s="153"/>
      <c r="P63" s="149"/>
      <c r="Q63" s="150" t="str">
        <f t="shared" si="26"/>
        <v/>
      </c>
      <c r="R63" s="149"/>
      <c r="S63" s="150" t="str">
        <f t="shared" si="27"/>
        <v/>
      </c>
      <c r="T63" s="149"/>
      <c r="U63" s="151"/>
      <c r="V63" s="152"/>
      <c r="W63" s="150" t="str">
        <f t="shared" si="23"/>
        <v/>
      </c>
      <c r="X63" s="149">
        <v>1</v>
      </c>
      <c r="Y63" s="150">
        <v>14</v>
      </c>
      <c r="Z63" s="149">
        <v>1</v>
      </c>
      <c r="AA63" s="153" t="s">
        <v>70</v>
      </c>
      <c r="AB63" s="152"/>
      <c r="AC63" s="150" t="str">
        <f t="shared" si="21"/>
        <v/>
      </c>
      <c r="AD63" s="205"/>
      <c r="AE63" s="150" t="str">
        <f t="shared" si="22"/>
        <v/>
      </c>
      <c r="AF63" s="205"/>
      <c r="AG63" s="206"/>
      <c r="AH63" s="149"/>
      <c r="AI63" s="150" t="str">
        <f t="shared" si="18"/>
        <v/>
      </c>
      <c r="AJ63" s="149"/>
      <c r="AK63" s="150" t="str">
        <f t="shared" si="25"/>
        <v/>
      </c>
      <c r="AL63" s="149"/>
      <c r="AM63" s="153"/>
      <c r="AN63" s="154" t="str">
        <f t="shared" si="10"/>
        <v/>
      </c>
      <c r="AO63" s="150" t="str">
        <f t="shared" si="14"/>
        <v/>
      </c>
      <c r="AP63" s="155">
        <f t="shared" si="11"/>
        <v>1</v>
      </c>
      <c r="AQ63" s="150">
        <f t="shared" si="15"/>
        <v>14</v>
      </c>
      <c r="AR63" s="155">
        <f t="shared" si="12"/>
        <v>1</v>
      </c>
      <c r="AS63" s="156">
        <f t="shared" si="13"/>
        <v>1</v>
      </c>
      <c r="AT63" s="20" t="s">
        <v>403</v>
      </c>
      <c r="AU63" s="711" t="s">
        <v>783</v>
      </c>
    </row>
    <row r="64" spans="1:47" s="18" customFormat="1" ht="15.75" customHeight="1" x14ac:dyDescent="0.2">
      <c r="A64" s="142" t="s">
        <v>785</v>
      </c>
      <c r="B64" s="166" t="s">
        <v>15</v>
      </c>
      <c r="C64" s="873" t="s">
        <v>784</v>
      </c>
      <c r="D64" s="149"/>
      <c r="E64" s="150" t="str">
        <f t="shared" si="16"/>
        <v/>
      </c>
      <c r="F64" s="149"/>
      <c r="G64" s="150" t="str">
        <f t="shared" si="17"/>
        <v/>
      </c>
      <c r="H64" s="149"/>
      <c r="I64" s="151"/>
      <c r="J64" s="152"/>
      <c r="K64" s="150" t="str">
        <f t="shared" si="19"/>
        <v/>
      </c>
      <c r="L64" s="149"/>
      <c r="M64" s="150" t="str">
        <f t="shared" si="20"/>
        <v/>
      </c>
      <c r="N64" s="149"/>
      <c r="O64" s="153"/>
      <c r="P64" s="149"/>
      <c r="Q64" s="150" t="str">
        <f t="shared" si="26"/>
        <v/>
      </c>
      <c r="R64" s="149"/>
      <c r="S64" s="150" t="str">
        <f t="shared" si="27"/>
        <v/>
      </c>
      <c r="T64" s="149"/>
      <c r="U64" s="151"/>
      <c r="V64" s="152"/>
      <c r="W64" s="150" t="str">
        <f t="shared" si="23"/>
        <v/>
      </c>
      <c r="X64" s="149"/>
      <c r="Y64" s="150" t="str">
        <f t="shared" si="24"/>
        <v/>
      </c>
      <c r="Z64" s="149"/>
      <c r="AA64" s="153"/>
      <c r="AB64" s="152"/>
      <c r="AC64" s="150" t="str">
        <f t="shared" si="21"/>
        <v/>
      </c>
      <c r="AD64" s="205"/>
      <c r="AE64" s="150" t="str">
        <f t="shared" si="22"/>
        <v/>
      </c>
      <c r="AF64" s="205"/>
      <c r="AG64" s="206"/>
      <c r="AH64" s="149"/>
      <c r="AI64" s="150" t="str">
        <f t="shared" si="18"/>
        <v/>
      </c>
      <c r="AJ64" s="149">
        <v>1</v>
      </c>
      <c r="AK64" s="150">
        <v>10</v>
      </c>
      <c r="AL64" s="149">
        <v>1</v>
      </c>
      <c r="AM64" s="153" t="s">
        <v>70</v>
      </c>
      <c r="AN64" s="154" t="str">
        <f t="shared" si="10"/>
        <v/>
      </c>
      <c r="AO64" s="150" t="str">
        <f t="shared" si="14"/>
        <v/>
      </c>
      <c r="AP64" s="155">
        <f t="shared" si="11"/>
        <v>1</v>
      </c>
      <c r="AQ64" s="150">
        <v>10</v>
      </c>
      <c r="AR64" s="155">
        <f t="shared" si="12"/>
        <v>1</v>
      </c>
      <c r="AS64" s="156">
        <f t="shared" si="13"/>
        <v>1</v>
      </c>
      <c r="AT64" s="20" t="s">
        <v>403</v>
      </c>
      <c r="AU64" s="711" t="s">
        <v>783</v>
      </c>
    </row>
    <row r="65" spans="1:47" ht="15.75" customHeight="1" x14ac:dyDescent="0.2">
      <c r="A65" s="141"/>
      <c r="B65" s="166" t="s">
        <v>34</v>
      </c>
      <c r="C65" s="213" t="s">
        <v>30</v>
      </c>
      <c r="D65" s="149"/>
      <c r="E65" s="150" t="s">
        <v>138</v>
      </c>
      <c r="F65" s="149"/>
      <c r="G65" s="150" t="s">
        <v>138</v>
      </c>
      <c r="H65" s="149"/>
      <c r="I65" s="151"/>
      <c r="J65" s="152">
        <v>1</v>
      </c>
      <c r="K65" s="150">
        <v>14</v>
      </c>
      <c r="L65" s="149">
        <v>1</v>
      </c>
      <c r="M65" s="150">
        <v>14</v>
      </c>
      <c r="N65" s="149">
        <v>3</v>
      </c>
      <c r="O65" s="153"/>
      <c r="P65" s="149"/>
      <c r="Q65" s="150" t="s">
        <v>138</v>
      </c>
      <c r="R65" s="149"/>
      <c r="S65" s="150" t="s">
        <v>138</v>
      </c>
      <c r="T65" s="149"/>
      <c r="U65" s="151"/>
      <c r="V65" s="152"/>
      <c r="W65" s="150"/>
      <c r="X65" s="149"/>
      <c r="Y65" s="150"/>
      <c r="Z65" s="149"/>
      <c r="AA65" s="153"/>
      <c r="AB65" s="152"/>
      <c r="AC65" s="150" t="s">
        <v>138</v>
      </c>
      <c r="AD65" s="205"/>
      <c r="AE65" s="150" t="s">
        <v>138</v>
      </c>
      <c r="AF65" s="205"/>
      <c r="AG65" s="206"/>
      <c r="AH65" s="149"/>
      <c r="AI65" s="150" t="s">
        <v>138</v>
      </c>
      <c r="AJ65" s="149"/>
      <c r="AK65" s="150" t="s">
        <v>138</v>
      </c>
      <c r="AL65" s="149"/>
      <c r="AM65" s="149"/>
      <c r="AN65" s="154">
        <v>1</v>
      </c>
      <c r="AO65" s="150">
        <v>14</v>
      </c>
      <c r="AP65" s="155">
        <v>1</v>
      </c>
      <c r="AQ65" s="150">
        <v>14</v>
      </c>
      <c r="AR65" s="155">
        <v>3</v>
      </c>
      <c r="AS65" s="156">
        <v>2</v>
      </c>
      <c r="AT65" s="20"/>
      <c r="AU65" s="17"/>
    </row>
    <row r="66" spans="1:47" ht="15.75" customHeight="1" x14ac:dyDescent="0.2">
      <c r="A66" s="141"/>
      <c r="B66" s="166" t="s">
        <v>34</v>
      </c>
      <c r="C66" s="213" t="s">
        <v>31</v>
      </c>
      <c r="D66" s="149"/>
      <c r="E66" s="150" t="s">
        <v>138</v>
      </c>
      <c r="F66" s="149"/>
      <c r="G66" s="150" t="s">
        <v>138</v>
      </c>
      <c r="H66" s="149"/>
      <c r="I66" s="151"/>
      <c r="J66" s="152"/>
      <c r="K66" s="150" t="s">
        <v>138</v>
      </c>
      <c r="L66" s="149"/>
      <c r="M66" s="150" t="s">
        <v>138</v>
      </c>
      <c r="N66" s="149"/>
      <c r="O66" s="153"/>
      <c r="P66" s="152">
        <v>1</v>
      </c>
      <c r="Q66" s="150">
        <v>14</v>
      </c>
      <c r="R66" s="149">
        <v>1</v>
      </c>
      <c r="S66" s="150">
        <v>14</v>
      </c>
      <c r="T66" s="149">
        <v>3</v>
      </c>
      <c r="U66" s="153"/>
      <c r="V66" s="152"/>
      <c r="W66" s="150" t="s">
        <v>138</v>
      </c>
      <c r="X66" s="149"/>
      <c r="Y66" s="150" t="s">
        <v>138</v>
      </c>
      <c r="Z66" s="149"/>
      <c r="AA66" s="153"/>
      <c r="AB66" s="152"/>
      <c r="AC66" s="150"/>
      <c r="AD66" s="205"/>
      <c r="AE66" s="150"/>
      <c r="AF66" s="205"/>
      <c r="AG66" s="206"/>
      <c r="AH66" s="149"/>
      <c r="AI66" s="150" t="s">
        <v>138</v>
      </c>
      <c r="AJ66" s="149"/>
      <c r="AK66" s="150" t="s">
        <v>138</v>
      </c>
      <c r="AL66" s="149"/>
      <c r="AM66" s="149"/>
      <c r="AN66" s="154">
        <v>1</v>
      </c>
      <c r="AO66" s="150">
        <v>14</v>
      </c>
      <c r="AP66" s="155">
        <v>1</v>
      </c>
      <c r="AQ66" s="150">
        <v>14</v>
      </c>
      <c r="AR66" s="155">
        <v>3</v>
      </c>
      <c r="AS66" s="156">
        <v>2</v>
      </c>
      <c r="AT66" s="20"/>
      <c r="AU66" s="17"/>
    </row>
    <row r="67" spans="1:47" ht="15.75" customHeight="1" thickBot="1" x14ac:dyDescent="0.25">
      <c r="A67" s="141"/>
      <c r="B67" s="166" t="s">
        <v>34</v>
      </c>
      <c r="C67" s="213" t="s">
        <v>32</v>
      </c>
      <c r="D67" s="149"/>
      <c r="E67" s="150" t="s">
        <v>138</v>
      </c>
      <c r="F67" s="149"/>
      <c r="G67" s="150" t="s">
        <v>138</v>
      </c>
      <c r="H67" s="149"/>
      <c r="I67" s="151"/>
      <c r="J67" s="152"/>
      <c r="K67" s="150" t="s">
        <v>138</v>
      </c>
      <c r="L67" s="149"/>
      <c r="M67" s="150" t="s">
        <v>138</v>
      </c>
      <c r="N67" s="149"/>
      <c r="O67" s="153"/>
      <c r="P67" s="149"/>
      <c r="Q67" s="150" t="s">
        <v>138</v>
      </c>
      <c r="R67" s="149"/>
      <c r="S67" s="150" t="s">
        <v>138</v>
      </c>
      <c r="T67" s="149"/>
      <c r="U67" s="151"/>
      <c r="V67" s="152">
        <v>1</v>
      </c>
      <c r="W67" s="150">
        <v>14</v>
      </c>
      <c r="X67" s="149">
        <v>1</v>
      </c>
      <c r="Y67" s="150">
        <v>14</v>
      </c>
      <c r="Z67" s="149">
        <v>3</v>
      </c>
      <c r="AA67" s="153"/>
      <c r="AB67" s="152">
        <v>1</v>
      </c>
      <c r="AC67" s="150">
        <v>14</v>
      </c>
      <c r="AD67" s="149">
        <v>1</v>
      </c>
      <c r="AE67" s="150">
        <v>14</v>
      </c>
      <c r="AF67" s="149">
        <v>3</v>
      </c>
      <c r="AG67" s="153"/>
      <c r="AH67" s="149"/>
      <c r="AI67" s="150"/>
      <c r="AJ67" s="149"/>
      <c r="AK67" s="150"/>
      <c r="AL67" s="149"/>
      <c r="AM67" s="149"/>
      <c r="AN67" s="154">
        <v>1</v>
      </c>
      <c r="AO67" s="150">
        <v>14</v>
      </c>
      <c r="AP67" s="155">
        <v>1</v>
      </c>
      <c r="AQ67" s="150">
        <v>14</v>
      </c>
      <c r="AR67" s="155">
        <v>3</v>
      </c>
      <c r="AS67" s="156">
        <v>2</v>
      </c>
      <c r="AT67" s="20"/>
      <c r="AU67" s="17"/>
    </row>
    <row r="68" spans="1:47" s="16" customFormat="1" ht="27" customHeight="1" thickBot="1" x14ac:dyDescent="0.3">
      <c r="A68" s="220"/>
      <c r="B68" s="221"/>
      <c r="C68" s="222" t="s">
        <v>54</v>
      </c>
      <c r="D68" s="223">
        <f>SUM(D10:D67)</f>
        <v>11</v>
      </c>
      <c r="E68" s="223">
        <f>SUM(E10:E67)</f>
        <v>136</v>
      </c>
      <c r="F68" s="223">
        <f>SUM(F10:F67)</f>
        <v>26</v>
      </c>
      <c r="G68" s="223">
        <f>SUM(G10:G67)</f>
        <v>290</v>
      </c>
      <c r="H68" s="223">
        <f>SUM(H10:H67)</f>
        <v>25</v>
      </c>
      <c r="I68" s="224" t="s">
        <v>17</v>
      </c>
      <c r="J68" s="223">
        <f>SUM(J10:J67)</f>
        <v>9</v>
      </c>
      <c r="K68" s="223">
        <f>SUM(K10:K67)</f>
        <v>126</v>
      </c>
      <c r="L68" s="223">
        <f>SUM(L10:L67)</f>
        <v>12</v>
      </c>
      <c r="M68" s="223">
        <f>SUM(M10:M67)</f>
        <v>168</v>
      </c>
      <c r="N68" s="223">
        <f>SUM(N10:N67)</f>
        <v>22</v>
      </c>
      <c r="O68" s="224" t="s">
        <v>17</v>
      </c>
      <c r="P68" s="223">
        <f>SUM(P10:P67)</f>
        <v>10</v>
      </c>
      <c r="Q68" s="223">
        <f>SUM(Q10:Q67)</f>
        <v>140</v>
      </c>
      <c r="R68" s="223">
        <f>SUM(R10:R67)</f>
        <v>12</v>
      </c>
      <c r="S68" s="223">
        <f>SUM(S10:S67)</f>
        <v>168</v>
      </c>
      <c r="T68" s="223">
        <f>SUM(T10:T67)</f>
        <v>24</v>
      </c>
      <c r="U68" s="224" t="s">
        <v>17</v>
      </c>
      <c r="V68" s="223">
        <f>SUM(V10:V67)</f>
        <v>6</v>
      </c>
      <c r="W68" s="223">
        <f>SUM(W10:W67)</f>
        <v>84</v>
      </c>
      <c r="X68" s="223">
        <f>SUM(X10:X67)</f>
        <v>14</v>
      </c>
      <c r="Y68" s="223">
        <f>SUM(Y10:Y67)</f>
        <v>196</v>
      </c>
      <c r="Z68" s="223">
        <f>SUM(Z10:Z67)</f>
        <v>24</v>
      </c>
      <c r="AA68" s="224" t="s">
        <v>17</v>
      </c>
      <c r="AB68" s="223">
        <f>SUM(AB10:AB66)</f>
        <v>7</v>
      </c>
      <c r="AC68" s="223">
        <f>SUM(AC10:AC66)</f>
        <v>98</v>
      </c>
      <c r="AD68" s="223">
        <f>SUM(AD10:AD66)</f>
        <v>12</v>
      </c>
      <c r="AE68" s="223">
        <f>SUM(AE10:AE66)</f>
        <v>168</v>
      </c>
      <c r="AF68" s="223">
        <f>SUM(AF60,AF50,AF47,AF44,AF38,AF34,AF27,AF23)</f>
        <v>21</v>
      </c>
      <c r="AG68" s="224" t="s">
        <v>17</v>
      </c>
      <c r="AH68" s="223">
        <f>SUM(AH10:AH67)</f>
        <v>3</v>
      </c>
      <c r="AI68" s="223">
        <f>SUM(AI10:AI67)</f>
        <v>34</v>
      </c>
      <c r="AJ68" s="223">
        <f>SUM(AJ10:AJ67)</f>
        <v>12</v>
      </c>
      <c r="AK68" s="223">
        <f>SUM(AK10:AK67)</f>
        <v>120</v>
      </c>
      <c r="AL68" s="223">
        <f>SUM(AL10:AL67)</f>
        <v>14</v>
      </c>
      <c r="AM68" s="224" t="s">
        <v>17</v>
      </c>
      <c r="AN68" s="223">
        <f>SUM(AN10:AN67)</f>
        <v>46</v>
      </c>
      <c r="AO68" s="223">
        <v>736</v>
      </c>
      <c r="AP68" s="223">
        <f>SUM(AP10:AP67)</f>
        <v>89</v>
      </c>
      <c r="AQ68" s="223">
        <v>1020</v>
      </c>
      <c r="AR68" s="223">
        <f>SUM(AL68,AF68,Z68,T68,N68,H68)</f>
        <v>130</v>
      </c>
      <c r="AS68" s="225">
        <f>SUM(AS10:AS67)</f>
        <v>134</v>
      </c>
      <c r="AT68" s="3"/>
      <c r="AU68" s="3"/>
    </row>
    <row r="69" spans="1:47" ht="15.75" customHeight="1" x14ac:dyDescent="0.2">
      <c r="A69" s="379"/>
      <c r="B69" s="226"/>
      <c r="C69" s="227" t="s">
        <v>16</v>
      </c>
      <c r="D69" s="227"/>
      <c r="E69" s="227"/>
      <c r="F69" s="227"/>
      <c r="G69" s="227"/>
      <c r="H69" s="227"/>
      <c r="I69" s="227"/>
      <c r="J69" s="227"/>
      <c r="K69" s="227"/>
      <c r="L69" s="227"/>
      <c r="M69" s="227"/>
      <c r="N69" s="227"/>
      <c r="O69" s="227"/>
      <c r="P69" s="1019"/>
      <c r="Q69" s="1019"/>
      <c r="R69" s="1019"/>
      <c r="S69" s="1019"/>
      <c r="T69" s="1019"/>
      <c r="U69" s="1019"/>
      <c r="V69" s="1019"/>
      <c r="W69" s="1019"/>
      <c r="X69" s="1019"/>
      <c r="Y69" s="1019"/>
      <c r="Z69" s="1019"/>
      <c r="AA69" s="1019"/>
      <c r="AB69" s="1019"/>
      <c r="AC69" s="1019"/>
      <c r="AD69" s="1019"/>
      <c r="AE69" s="1019"/>
      <c r="AF69" s="1019"/>
      <c r="AG69" s="1019"/>
      <c r="AH69" s="1019"/>
      <c r="AI69" s="1019"/>
      <c r="AJ69" s="1019"/>
      <c r="AK69" s="1019"/>
      <c r="AL69" s="1019"/>
      <c r="AM69" s="1019"/>
      <c r="AN69" s="228"/>
      <c r="AO69" s="229"/>
      <c r="AP69" s="229"/>
      <c r="AQ69" s="229"/>
      <c r="AR69" s="229"/>
      <c r="AS69" s="230"/>
    </row>
    <row r="70" spans="1:47" ht="15.75" customHeight="1" x14ac:dyDescent="0.2">
      <c r="A70" s="141" t="s">
        <v>139</v>
      </c>
      <c r="B70" s="166" t="s">
        <v>45</v>
      </c>
      <c r="C70" s="213" t="s">
        <v>140</v>
      </c>
      <c r="D70" s="231"/>
      <c r="E70" s="150"/>
      <c r="F70" s="232"/>
      <c r="G70" s="150"/>
      <c r="H70" s="233"/>
      <c r="I70" s="234"/>
      <c r="J70" s="231"/>
      <c r="K70" s="150">
        <v>8</v>
      </c>
      <c r="L70" s="232"/>
      <c r="M70" s="150">
        <v>4</v>
      </c>
      <c r="N70" s="233" t="s">
        <v>17</v>
      </c>
      <c r="O70" s="234" t="s">
        <v>141</v>
      </c>
      <c r="P70" s="149"/>
      <c r="Q70" s="150" t="str">
        <f>IF(P70*14=0,"",P70*14)</f>
        <v/>
      </c>
      <c r="R70" s="149"/>
      <c r="S70" s="150" t="str">
        <f>IF(R70*14=0,"",R70*14)</f>
        <v/>
      </c>
      <c r="T70" s="149" t="s">
        <v>17</v>
      </c>
      <c r="U70" s="151"/>
      <c r="V70" s="152"/>
      <c r="W70" s="150" t="str">
        <f>IF(V70*14=0,"",V70*14)</f>
        <v/>
      </c>
      <c r="X70" s="149"/>
      <c r="Y70" s="150" t="str">
        <f>IF(X70*14=0,"",X70*14)</f>
        <v/>
      </c>
      <c r="Z70" s="149" t="s">
        <v>17</v>
      </c>
      <c r="AA70" s="153"/>
      <c r="AB70" s="149"/>
      <c r="AC70" s="150" t="str">
        <f>IF(AB70*14=0,"",AB70*14)</f>
        <v/>
      </c>
      <c r="AD70" s="149"/>
      <c r="AE70" s="150" t="str">
        <f>IF(AD70*14=0,"",AD70*14)</f>
        <v/>
      </c>
      <c r="AF70" s="149" t="s">
        <v>17</v>
      </c>
      <c r="AG70" s="151"/>
      <c r="AH70" s="152"/>
      <c r="AI70" s="150" t="str">
        <f>IF(AH70*14=0,"",AH70*14)</f>
        <v/>
      </c>
      <c r="AJ70" s="149"/>
      <c r="AK70" s="150" t="str">
        <f>IF(AJ70*14=0,"",AJ70*14)</f>
        <v/>
      </c>
      <c r="AL70" s="149" t="s">
        <v>17</v>
      </c>
      <c r="AM70" s="153"/>
      <c r="AN70" s="154"/>
      <c r="AO70" s="150">
        <v>8</v>
      </c>
      <c r="AP70" s="155"/>
      <c r="AQ70" s="150">
        <v>4</v>
      </c>
      <c r="AR70" s="233" t="s">
        <v>17</v>
      </c>
      <c r="AS70" s="235" t="str">
        <f>IF(D70+F70+L70+J70+P70+R70+V70+X70+AB70+AD70+AH70+AJ70=0,"",D70+F70+L70+J70+P70+R70+V70+X70+AB70+AD70+AH70+AJ70)</f>
        <v/>
      </c>
      <c r="AT70" s="1"/>
      <c r="AU70" s="17" t="s">
        <v>618</v>
      </c>
    </row>
    <row r="71" spans="1:47" s="18" customFormat="1" ht="15.75" customHeight="1" x14ac:dyDescent="0.2">
      <c r="A71" s="141" t="s">
        <v>144</v>
      </c>
      <c r="B71" s="166" t="s">
        <v>45</v>
      </c>
      <c r="C71" s="213" t="s">
        <v>145</v>
      </c>
      <c r="D71" s="231"/>
      <c r="E71" s="150" t="str">
        <f t="shared" ref="E71:E76" si="28">IF(D71*15=0,"",D71*15)</f>
        <v/>
      </c>
      <c r="F71" s="232"/>
      <c r="G71" s="150" t="str">
        <f t="shared" ref="G71:G76" si="29">IF(F71*15=0,"",F71*15)</f>
        <v/>
      </c>
      <c r="H71" s="233" t="s">
        <v>17</v>
      </c>
      <c r="I71" s="234"/>
      <c r="J71" s="231"/>
      <c r="K71" s="150" t="str">
        <f t="shared" ref="K71:K76" si="30">IF(J71*15=0,"",J71*15)</f>
        <v/>
      </c>
      <c r="L71" s="232">
        <v>2</v>
      </c>
      <c r="M71" s="150">
        <v>28</v>
      </c>
      <c r="N71" s="233" t="s">
        <v>17</v>
      </c>
      <c r="O71" s="234" t="s">
        <v>141</v>
      </c>
      <c r="P71" s="231"/>
      <c r="Q71" s="150" t="str">
        <f t="shared" ref="Q71:Q76" si="31">IF(P71*15=0,"",P71*15)</f>
        <v/>
      </c>
      <c r="R71" s="232"/>
      <c r="S71" s="150" t="str">
        <f t="shared" ref="S71:S76" si="32">IF(R71*15=0,"",R71*15)</f>
        <v/>
      </c>
      <c r="T71" s="233" t="s">
        <v>17</v>
      </c>
      <c r="U71" s="234"/>
      <c r="V71" s="231"/>
      <c r="W71" s="150" t="str">
        <f t="shared" ref="W71:W76" si="33">IF(V71*15=0,"",V71*15)</f>
        <v/>
      </c>
      <c r="X71" s="232"/>
      <c r="Y71" s="150" t="str">
        <f>IF(X71*15=0,"",X71*15)</f>
        <v/>
      </c>
      <c r="Z71" s="233" t="s">
        <v>17</v>
      </c>
      <c r="AA71" s="234"/>
      <c r="AB71" s="231"/>
      <c r="AC71" s="150" t="str">
        <f t="shared" ref="AC71:AC76" si="34">IF(AB71*15=0,"",AB71*15)</f>
        <v/>
      </c>
      <c r="AD71" s="232"/>
      <c r="AE71" s="150" t="str">
        <f t="shared" ref="AE71:AE76" si="35">IF(AD71*15=0,"",AD71*15)</f>
        <v/>
      </c>
      <c r="AF71" s="233" t="s">
        <v>17</v>
      </c>
      <c r="AG71" s="234"/>
      <c r="AH71" s="231"/>
      <c r="AI71" s="150" t="str">
        <f t="shared" ref="AI71:AI76" si="36">IF(AH71*15=0,"",AH71*15)</f>
        <v/>
      </c>
      <c r="AJ71" s="232"/>
      <c r="AK71" s="150" t="str">
        <f t="shared" ref="AK71:AK76" si="37">IF(AJ71*15=0,"",AJ71*15)</f>
        <v/>
      </c>
      <c r="AL71" s="233" t="s">
        <v>17</v>
      </c>
      <c r="AM71" s="236"/>
      <c r="AN71" s="154" t="str">
        <f t="shared" ref="AN71:AN76" si="38">IF(D71+J71+P71+V71+AB71+AH71=0,"",D71+J71+P71+V71+AB71+AH71)</f>
        <v/>
      </c>
      <c r="AO71" s="150" t="str">
        <f t="shared" ref="AO71:AO76" si="39">IF((D71+J71+P71+V71+AB71+AH71)*15=0,"",(D71+J71+P71+V71+AB71+AH71)*15)</f>
        <v/>
      </c>
      <c r="AP71" s="155">
        <f t="shared" ref="AP71:AP76" si="40">IF(F71+L71+R71+X71+AD71+AJ71=0,"",F71+L71+R71+X71+AD71+AJ71)</f>
        <v>2</v>
      </c>
      <c r="AQ71" s="150">
        <v>28</v>
      </c>
      <c r="AR71" s="233" t="s">
        <v>17</v>
      </c>
      <c r="AS71" s="235">
        <f t="shared" ref="AS71:AS76" si="41">IF(D71+F71+J71+L71+P71+R71+V71+X71+AB71+AD71+AH71+AJ71=0,"",D71+F71+J71+L71+P71+R71+V71+X71+AB71+AD71+AH71+AJ71)</f>
        <v>2</v>
      </c>
      <c r="AT71" s="1" t="s">
        <v>609</v>
      </c>
      <c r="AU71" s="17" t="s">
        <v>621</v>
      </c>
    </row>
    <row r="72" spans="1:47" s="22" customFormat="1" ht="15.75" customHeight="1" x14ac:dyDescent="0.2">
      <c r="A72" s="141" t="s">
        <v>146</v>
      </c>
      <c r="B72" s="166" t="s">
        <v>45</v>
      </c>
      <c r="C72" s="213" t="s">
        <v>147</v>
      </c>
      <c r="D72" s="231"/>
      <c r="E72" s="150" t="str">
        <f t="shared" si="28"/>
        <v/>
      </c>
      <c r="F72" s="232"/>
      <c r="G72" s="150" t="str">
        <f t="shared" si="29"/>
        <v/>
      </c>
      <c r="H72" s="233" t="s">
        <v>17</v>
      </c>
      <c r="I72" s="234"/>
      <c r="J72" s="231"/>
      <c r="K72" s="150" t="str">
        <f t="shared" si="30"/>
        <v/>
      </c>
      <c r="L72" s="232"/>
      <c r="M72" s="150" t="str">
        <f t="shared" ref="M72:M76" si="42">IF(L72*15=0,"",L72*15)</f>
        <v/>
      </c>
      <c r="N72" s="233" t="s">
        <v>17</v>
      </c>
      <c r="O72" s="234"/>
      <c r="P72" s="231"/>
      <c r="Q72" s="150" t="str">
        <f t="shared" si="31"/>
        <v/>
      </c>
      <c r="R72" s="232">
        <v>2</v>
      </c>
      <c r="S72" s="150">
        <v>28</v>
      </c>
      <c r="T72" s="233" t="s">
        <v>17</v>
      </c>
      <c r="U72" s="234" t="s">
        <v>141</v>
      </c>
      <c r="V72" s="231"/>
      <c r="W72" s="150" t="str">
        <f t="shared" si="33"/>
        <v/>
      </c>
      <c r="X72" s="232"/>
      <c r="Y72" s="150" t="str">
        <f>IF(X72*15=0,"",X72*15)</f>
        <v/>
      </c>
      <c r="Z72" s="233" t="s">
        <v>17</v>
      </c>
      <c r="AA72" s="234"/>
      <c r="AB72" s="231"/>
      <c r="AC72" s="150" t="str">
        <f t="shared" si="34"/>
        <v/>
      </c>
      <c r="AD72" s="232"/>
      <c r="AE72" s="150" t="str">
        <f t="shared" si="35"/>
        <v/>
      </c>
      <c r="AF72" s="233" t="s">
        <v>17</v>
      </c>
      <c r="AG72" s="234"/>
      <c r="AH72" s="231"/>
      <c r="AI72" s="150" t="str">
        <f t="shared" si="36"/>
        <v/>
      </c>
      <c r="AJ72" s="232"/>
      <c r="AK72" s="150" t="str">
        <f t="shared" si="37"/>
        <v/>
      </c>
      <c r="AL72" s="233" t="s">
        <v>17</v>
      </c>
      <c r="AM72" s="236"/>
      <c r="AN72" s="154" t="str">
        <f t="shared" si="38"/>
        <v/>
      </c>
      <c r="AO72" s="150" t="str">
        <f t="shared" si="39"/>
        <v/>
      </c>
      <c r="AP72" s="155">
        <f t="shared" si="40"/>
        <v>2</v>
      </c>
      <c r="AQ72" s="150">
        <v>28</v>
      </c>
      <c r="AR72" s="233" t="s">
        <v>17</v>
      </c>
      <c r="AS72" s="235">
        <f t="shared" si="41"/>
        <v>2</v>
      </c>
      <c r="AT72" s="1" t="s">
        <v>609</v>
      </c>
      <c r="AU72" s="17" t="s">
        <v>621</v>
      </c>
    </row>
    <row r="73" spans="1:47" s="22" customFormat="1" ht="15.75" customHeight="1" x14ac:dyDescent="0.2">
      <c r="A73" s="141" t="s">
        <v>148</v>
      </c>
      <c r="B73" s="166" t="s">
        <v>45</v>
      </c>
      <c r="C73" s="213" t="s">
        <v>149</v>
      </c>
      <c r="D73" s="231"/>
      <c r="E73" s="150" t="str">
        <f t="shared" si="28"/>
        <v/>
      </c>
      <c r="F73" s="232"/>
      <c r="G73" s="150" t="str">
        <f t="shared" si="29"/>
        <v/>
      </c>
      <c r="H73" s="233" t="s">
        <v>17</v>
      </c>
      <c r="I73" s="234"/>
      <c r="J73" s="231"/>
      <c r="K73" s="150" t="str">
        <f t="shared" si="30"/>
        <v/>
      </c>
      <c r="L73" s="232"/>
      <c r="M73" s="150" t="str">
        <f t="shared" si="42"/>
        <v/>
      </c>
      <c r="N73" s="233" t="s">
        <v>17</v>
      </c>
      <c r="O73" s="234"/>
      <c r="P73" s="231"/>
      <c r="Q73" s="150" t="str">
        <f t="shared" si="31"/>
        <v/>
      </c>
      <c r="R73" s="232"/>
      <c r="S73" s="150" t="str">
        <f t="shared" si="32"/>
        <v/>
      </c>
      <c r="T73" s="233" t="s">
        <v>17</v>
      </c>
      <c r="U73" s="234"/>
      <c r="V73" s="231"/>
      <c r="W73" s="150" t="str">
        <f t="shared" si="33"/>
        <v/>
      </c>
      <c r="X73" s="232">
        <v>2</v>
      </c>
      <c r="Y73" s="150">
        <v>28</v>
      </c>
      <c r="Z73" s="233" t="s">
        <v>17</v>
      </c>
      <c r="AA73" s="234" t="s">
        <v>141</v>
      </c>
      <c r="AB73" s="231"/>
      <c r="AC73" s="150" t="str">
        <f t="shared" si="34"/>
        <v/>
      </c>
      <c r="AD73" s="232"/>
      <c r="AE73" s="150" t="str">
        <f t="shared" si="35"/>
        <v/>
      </c>
      <c r="AF73" s="233" t="s">
        <v>17</v>
      </c>
      <c r="AG73" s="234"/>
      <c r="AH73" s="231"/>
      <c r="AI73" s="150" t="str">
        <f t="shared" si="36"/>
        <v/>
      </c>
      <c r="AJ73" s="232"/>
      <c r="AK73" s="150" t="str">
        <f t="shared" si="37"/>
        <v/>
      </c>
      <c r="AL73" s="233" t="s">
        <v>17</v>
      </c>
      <c r="AM73" s="236"/>
      <c r="AN73" s="154" t="str">
        <f t="shared" si="38"/>
        <v/>
      </c>
      <c r="AO73" s="150" t="str">
        <f t="shared" si="39"/>
        <v/>
      </c>
      <c r="AP73" s="155">
        <f t="shared" si="40"/>
        <v>2</v>
      </c>
      <c r="AQ73" s="150">
        <v>28</v>
      </c>
      <c r="AR73" s="233" t="s">
        <v>17</v>
      </c>
      <c r="AS73" s="235">
        <f t="shared" si="41"/>
        <v>2</v>
      </c>
      <c r="AT73" s="1" t="s">
        <v>609</v>
      </c>
      <c r="AU73" s="17" t="s">
        <v>621</v>
      </c>
    </row>
    <row r="74" spans="1:47" s="23" customFormat="1" ht="15.75" customHeight="1" x14ac:dyDescent="0.25">
      <c r="A74" s="141" t="s">
        <v>150</v>
      </c>
      <c r="B74" s="166" t="s">
        <v>15</v>
      </c>
      <c r="C74" s="213" t="s">
        <v>151</v>
      </c>
      <c r="D74" s="231"/>
      <c r="E74" s="150" t="str">
        <f t="shared" si="28"/>
        <v/>
      </c>
      <c r="F74" s="232"/>
      <c r="G74" s="150" t="str">
        <f t="shared" si="29"/>
        <v/>
      </c>
      <c r="H74" s="233" t="s">
        <v>17</v>
      </c>
      <c r="I74" s="234"/>
      <c r="J74" s="231"/>
      <c r="K74" s="150" t="str">
        <f t="shared" si="30"/>
        <v/>
      </c>
      <c r="L74" s="232"/>
      <c r="M74" s="150" t="str">
        <f t="shared" si="42"/>
        <v/>
      </c>
      <c r="N74" s="233" t="s">
        <v>17</v>
      </c>
      <c r="O74" s="234"/>
      <c r="P74" s="231"/>
      <c r="Q74" s="150" t="str">
        <f t="shared" si="31"/>
        <v/>
      </c>
      <c r="R74" s="232"/>
      <c r="S74" s="150" t="str">
        <f t="shared" si="32"/>
        <v/>
      </c>
      <c r="T74" s="233" t="s">
        <v>17</v>
      </c>
      <c r="U74" s="234"/>
      <c r="V74" s="231"/>
      <c r="W74" s="150" t="str">
        <f t="shared" si="33"/>
        <v/>
      </c>
      <c r="X74" s="232"/>
      <c r="Y74" s="150" t="str">
        <f>IF(X74*15=0,"",X74*15)</f>
        <v/>
      </c>
      <c r="Z74" s="233" t="s">
        <v>17</v>
      </c>
      <c r="AA74" s="153" t="s">
        <v>352</v>
      </c>
      <c r="AB74" s="231"/>
      <c r="AC74" s="150" t="str">
        <f t="shared" si="34"/>
        <v/>
      </c>
      <c r="AD74" s="232"/>
      <c r="AE74" s="150" t="str">
        <f t="shared" si="35"/>
        <v/>
      </c>
      <c r="AF74" s="233" t="s">
        <v>17</v>
      </c>
      <c r="AG74" s="234"/>
      <c r="AH74" s="231"/>
      <c r="AI74" s="150" t="str">
        <f t="shared" si="36"/>
        <v/>
      </c>
      <c r="AJ74" s="232"/>
      <c r="AK74" s="150" t="str">
        <f t="shared" si="37"/>
        <v/>
      </c>
      <c r="AL74" s="233" t="s">
        <v>17</v>
      </c>
      <c r="AM74" s="236"/>
      <c r="AN74" s="237" t="str">
        <f t="shared" si="38"/>
        <v/>
      </c>
      <c r="AO74" s="238" t="str">
        <f t="shared" si="39"/>
        <v/>
      </c>
      <c r="AP74" s="239" t="str">
        <f t="shared" si="40"/>
        <v/>
      </c>
      <c r="AQ74" s="238" t="str">
        <f>IF((F74+L74+R74+X74+AD74+AJ74)*15=0,"",(F74+L74+R74+X74+AD74+AJ74)*15)</f>
        <v/>
      </c>
      <c r="AR74" s="233" t="s">
        <v>17</v>
      </c>
      <c r="AS74" s="235" t="str">
        <f t="shared" si="41"/>
        <v/>
      </c>
    </row>
    <row r="75" spans="1:47" s="23" customFormat="1" ht="15.75" customHeight="1" x14ac:dyDescent="0.25">
      <c r="A75" s="141" t="s">
        <v>152</v>
      </c>
      <c r="B75" s="166" t="s">
        <v>15</v>
      </c>
      <c r="C75" s="133" t="s">
        <v>153</v>
      </c>
      <c r="D75" s="231"/>
      <c r="E75" s="150" t="str">
        <f t="shared" si="28"/>
        <v/>
      </c>
      <c r="F75" s="232"/>
      <c r="G75" s="150" t="str">
        <f t="shared" si="29"/>
        <v/>
      </c>
      <c r="H75" s="233" t="s">
        <v>17</v>
      </c>
      <c r="I75" s="234"/>
      <c r="J75" s="231"/>
      <c r="K75" s="150" t="str">
        <f t="shared" si="30"/>
        <v/>
      </c>
      <c r="L75" s="232"/>
      <c r="M75" s="150" t="str">
        <f t="shared" si="42"/>
        <v/>
      </c>
      <c r="N75" s="233" t="s">
        <v>17</v>
      </c>
      <c r="O75" s="234"/>
      <c r="P75" s="231"/>
      <c r="Q75" s="150" t="str">
        <f t="shared" si="31"/>
        <v/>
      </c>
      <c r="R75" s="232"/>
      <c r="S75" s="150" t="str">
        <f t="shared" si="32"/>
        <v/>
      </c>
      <c r="T75" s="233" t="s">
        <v>17</v>
      </c>
      <c r="U75" s="234"/>
      <c r="V75" s="231"/>
      <c r="W75" s="150" t="str">
        <f t="shared" si="33"/>
        <v/>
      </c>
      <c r="X75" s="232"/>
      <c r="Y75" s="150" t="str">
        <f>IF(X75*15=0,"",X75*15)</f>
        <v/>
      </c>
      <c r="Z75" s="233" t="s">
        <v>17</v>
      </c>
      <c r="AA75" s="234"/>
      <c r="AB75" s="231"/>
      <c r="AC75" s="150" t="str">
        <f t="shared" si="34"/>
        <v/>
      </c>
      <c r="AD75" s="232"/>
      <c r="AE75" s="150" t="str">
        <f t="shared" si="35"/>
        <v/>
      </c>
      <c r="AF75" s="233" t="s">
        <v>17</v>
      </c>
      <c r="AG75" s="234"/>
      <c r="AH75" s="231"/>
      <c r="AI75" s="150" t="str">
        <f t="shared" si="36"/>
        <v/>
      </c>
      <c r="AJ75" s="232"/>
      <c r="AK75" s="150" t="str">
        <f t="shared" si="37"/>
        <v/>
      </c>
      <c r="AL75" s="233" t="s">
        <v>17</v>
      </c>
      <c r="AM75" s="149" t="s">
        <v>351</v>
      </c>
      <c r="AN75" s="237" t="str">
        <f t="shared" si="38"/>
        <v/>
      </c>
      <c r="AO75" s="238" t="str">
        <f t="shared" si="39"/>
        <v/>
      </c>
      <c r="AP75" s="239" t="str">
        <f t="shared" si="40"/>
        <v/>
      </c>
      <c r="AQ75" s="238" t="str">
        <f>IF((F75+L75+R75+X75+AD75+AJ75)*15=0,"",(F75+L75+R75+X75+AD75+AJ75)*15)</f>
        <v/>
      </c>
      <c r="AR75" s="233" t="s">
        <v>17</v>
      </c>
      <c r="AS75" s="235" t="str">
        <f t="shared" si="41"/>
        <v/>
      </c>
    </row>
    <row r="76" spans="1:47" s="22" customFormat="1" ht="18.75" customHeight="1" thickBot="1" x14ac:dyDescent="0.25">
      <c r="A76" s="142" t="s">
        <v>154</v>
      </c>
      <c r="B76" s="166" t="s">
        <v>15</v>
      </c>
      <c r="C76" s="209" t="s">
        <v>155</v>
      </c>
      <c r="D76" s="231"/>
      <c r="E76" s="150" t="str">
        <f t="shared" si="28"/>
        <v/>
      </c>
      <c r="F76" s="232"/>
      <c r="G76" s="150" t="str">
        <f t="shared" si="29"/>
        <v/>
      </c>
      <c r="H76" s="233" t="s">
        <v>17</v>
      </c>
      <c r="I76" s="234"/>
      <c r="J76" s="231"/>
      <c r="K76" s="150" t="str">
        <f t="shared" si="30"/>
        <v/>
      </c>
      <c r="L76" s="232"/>
      <c r="M76" s="150" t="str">
        <f t="shared" si="42"/>
        <v/>
      </c>
      <c r="N76" s="233" t="s">
        <v>17</v>
      </c>
      <c r="O76" s="234"/>
      <c r="P76" s="231"/>
      <c r="Q76" s="150" t="str">
        <f t="shared" si="31"/>
        <v/>
      </c>
      <c r="R76" s="232"/>
      <c r="S76" s="150" t="str">
        <f t="shared" si="32"/>
        <v/>
      </c>
      <c r="T76" s="233" t="s">
        <v>17</v>
      </c>
      <c r="U76" s="234"/>
      <c r="V76" s="231"/>
      <c r="W76" s="150" t="str">
        <f t="shared" si="33"/>
        <v/>
      </c>
      <c r="X76" s="232"/>
      <c r="Y76" s="150" t="str">
        <f>IF(X76*15=0,"",X76*15)</f>
        <v/>
      </c>
      <c r="Z76" s="233" t="s">
        <v>17</v>
      </c>
      <c r="AA76" s="234"/>
      <c r="AB76" s="231"/>
      <c r="AC76" s="150" t="str">
        <f t="shared" si="34"/>
        <v/>
      </c>
      <c r="AD76" s="232"/>
      <c r="AE76" s="150" t="str">
        <f t="shared" si="35"/>
        <v/>
      </c>
      <c r="AF76" s="233" t="s">
        <v>17</v>
      </c>
      <c r="AG76" s="234"/>
      <c r="AH76" s="231"/>
      <c r="AI76" s="150" t="str">
        <f t="shared" si="36"/>
        <v/>
      </c>
      <c r="AJ76" s="232"/>
      <c r="AK76" s="150" t="str">
        <f t="shared" si="37"/>
        <v/>
      </c>
      <c r="AL76" s="233" t="s">
        <v>17</v>
      </c>
      <c r="AM76" s="149" t="s">
        <v>351</v>
      </c>
      <c r="AN76" s="237" t="str">
        <f t="shared" si="38"/>
        <v/>
      </c>
      <c r="AO76" s="238" t="str">
        <f t="shared" si="39"/>
        <v/>
      </c>
      <c r="AP76" s="239" t="str">
        <f t="shared" si="40"/>
        <v/>
      </c>
      <c r="AQ76" s="238" t="str">
        <f>IF((F76+L76+R76+X76+AD76+AJ76)*15=0,"",(F76+L76+R76+X76+AD76+AJ76)*15)</f>
        <v/>
      </c>
      <c r="AR76" s="233" t="s">
        <v>17</v>
      </c>
      <c r="AS76" s="235" t="str">
        <f t="shared" si="41"/>
        <v/>
      </c>
    </row>
    <row r="77" spans="1:47" s="24" customFormat="1" ht="22.15" customHeight="1" thickBot="1" x14ac:dyDescent="0.3">
      <c r="A77" s="240"/>
      <c r="B77" s="241"/>
      <c r="C77" s="242" t="s">
        <v>18</v>
      </c>
      <c r="D77" s="243">
        <f>SUM(D70:D76)</f>
        <v>0</v>
      </c>
      <c r="E77" s="244">
        <f>SUM(E70:E76)</f>
        <v>0</v>
      </c>
      <c r="F77" s="244">
        <f>SUM(F70:F76)</f>
        <v>0</v>
      </c>
      <c r="G77" s="244">
        <f>SUM(G70:G76)</f>
        <v>0</v>
      </c>
      <c r="H77" s="245" t="s">
        <v>17</v>
      </c>
      <c r="I77" s="246" t="s">
        <v>17</v>
      </c>
      <c r="J77" s="243">
        <f>SUM(J70:J76)</f>
        <v>0</v>
      </c>
      <c r="K77" s="244">
        <f>SUM(K70:K76)</f>
        <v>8</v>
      </c>
      <c r="L77" s="244">
        <f>SUM(L70:L76)</f>
        <v>2</v>
      </c>
      <c r="M77" s="244">
        <f>SUM(M70:M76)</f>
        <v>32</v>
      </c>
      <c r="N77" s="245" t="s">
        <v>17</v>
      </c>
      <c r="O77" s="246" t="s">
        <v>17</v>
      </c>
      <c r="P77" s="244">
        <f>SUM(P70:P76)</f>
        <v>0</v>
      </c>
      <c r="Q77" s="244">
        <f>SUM(Q70:Q76)</f>
        <v>0</v>
      </c>
      <c r="R77" s="244">
        <f>SUM(R70:R76)</f>
        <v>2</v>
      </c>
      <c r="S77" s="244">
        <f>SUM(S70:S76)</f>
        <v>28</v>
      </c>
      <c r="T77" s="245" t="s">
        <v>17</v>
      </c>
      <c r="U77" s="246" t="s">
        <v>17</v>
      </c>
      <c r="V77" s="243">
        <f>SUM(V70:V76)</f>
        <v>0</v>
      </c>
      <c r="W77" s="244">
        <f>SUM(W70:W76)</f>
        <v>0</v>
      </c>
      <c r="X77" s="244">
        <f>SUM(X70:X76)</f>
        <v>2</v>
      </c>
      <c r="Y77" s="244">
        <f>SUM(Y70:Y76)</f>
        <v>28</v>
      </c>
      <c r="Z77" s="245" t="s">
        <v>17</v>
      </c>
      <c r="AA77" s="246" t="s">
        <v>17</v>
      </c>
      <c r="AB77" s="244">
        <f>SUM(AB70:AB76)</f>
        <v>0</v>
      </c>
      <c r="AC77" s="244">
        <f>SUM(AC70:AC76)</f>
        <v>0</v>
      </c>
      <c r="AD77" s="244">
        <f>SUM(AD70:AD76)</f>
        <v>0</v>
      </c>
      <c r="AE77" s="244">
        <f>SUM(AE70:AE76)</f>
        <v>0</v>
      </c>
      <c r="AF77" s="245" t="s">
        <v>17</v>
      </c>
      <c r="AG77" s="246" t="s">
        <v>17</v>
      </c>
      <c r="AH77" s="244">
        <f>SUM(AH70:AH76)</f>
        <v>0</v>
      </c>
      <c r="AI77" s="244">
        <f>SUM(AI70:AI76)</f>
        <v>0</v>
      </c>
      <c r="AJ77" s="244">
        <f>SUM(AJ70:AJ76)</f>
        <v>0</v>
      </c>
      <c r="AK77" s="244">
        <f>SUM(AK70:AK76)</f>
        <v>0</v>
      </c>
      <c r="AL77" s="245" t="s">
        <v>17</v>
      </c>
      <c r="AM77" s="246" t="s">
        <v>17</v>
      </c>
      <c r="AN77" s="247">
        <f>SUM(AN70:AN76)</f>
        <v>0</v>
      </c>
      <c r="AO77" s="244">
        <f>SUM(AO70:AO76)</f>
        <v>8</v>
      </c>
      <c r="AP77" s="244">
        <f>SUM(AP70:AP76)</f>
        <v>6</v>
      </c>
      <c r="AQ77" s="244">
        <f>SUM(AQ70:AQ76)</f>
        <v>88</v>
      </c>
      <c r="AR77" s="248" t="s">
        <v>17</v>
      </c>
      <c r="AS77" s="249">
        <f>SUM(AS70:AS76)</f>
        <v>6</v>
      </c>
    </row>
    <row r="78" spans="1:47" ht="15.75" customHeight="1" x14ac:dyDescent="0.2">
      <c r="A78" s="379"/>
      <c r="B78" s="226"/>
      <c r="C78" s="227" t="s">
        <v>57</v>
      </c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1019"/>
      <c r="Q78" s="1019"/>
      <c r="R78" s="1019"/>
      <c r="S78" s="1019"/>
      <c r="T78" s="1019"/>
      <c r="U78" s="1019"/>
      <c r="V78" s="1019"/>
      <c r="W78" s="1019"/>
      <c r="X78" s="1019"/>
      <c r="Y78" s="1019"/>
      <c r="Z78" s="1019"/>
      <c r="AA78" s="1019"/>
      <c r="AB78" s="1019"/>
      <c r="AC78" s="1019"/>
      <c r="AD78" s="1019"/>
      <c r="AE78" s="1019"/>
      <c r="AF78" s="1019"/>
      <c r="AG78" s="1019"/>
      <c r="AH78" s="1019"/>
      <c r="AI78" s="1019"/>
      <c r="AJ78" s="1019"/>
      <c r="AK78" s="1019"/>
      <c r="AL78" s="1019"/>
      <c r="AM78" s="1019"/>
      <c r="AN78" s="228"/>
      <c r="AO78" s="229"/>
      <c r="AP78" s="229"/>
      <c r="AQ78" s="229"/>
      <c r="AR78" s="229"/>
      <c r="AS78" s="230"/>
    </row>
    <row r="79" spans="1:47" ht="15.75" customHeight="1" x14ac:dyDescent="0.2">
      <c r="A79" s="142" t="s">
        <v>156</v>
      </c>
      <c r="B79" s="166" t="s">
        <v>15</v>
      </c>
      <c r="C79" s="133" t="s">
        <v>157</v>
      </c>
      <c r="D79" s="149"/>
      <c r="E79" s="150" t="str">
        <f>IF(D79*15=0,"",D79*15)</f>
        <v/>
      </c>
      <c r="F79" s="149"/>
      <c r="G79" s="150" t="str">
        <f>IF(F79*15=0,"",F79*15)</f>
        <v/>
      </c>
      <c r="H79" s="149"/>
      <c r="I79" s="151"/>
      <c r="J79" s="152"/>
      <c r="K79" s="150" t="str">
        <f>IF(J79*15=0,"",J79*15)</f>
        <v/>
      </c>
      <c r="L79" s="149"/>
      <c r="M79" s="150" t="str">
        <f>IF(L79*15=0,"",L79*15)</f>
        <v/>
      </c>
      <c r="N79" s="149"/>
      <c r="O79" s="153"/>
      <c r="P79" s="149"/>
      <c r="Q79" s="150" t="str">
        <f>IF(P79*15=0,"",P79*15)</f>
        <v/>
      </c>
      <c r="R79" s="149"/>
      <c r="S79" s="150" t="str">
        <f>IF(R79*15=0,"",R79*15)</f>
        <v/>
      </c>
      <c r="T79" s="149"/>
      <c r="U79" s="151"/>
      <c r="V79" s="152"/>
      <c r="W79" s="150" t="str">
        <f>IF(V79*15=0,"",V79*15)</f>
        <v/>
      </c>
      <c r="X79" s="149"/>
      <c r="Y79" s="150" t="str">
        <f>IF(X79*15=0,"",X79*15)</f>
        <v/>
      </c>
      <c r="Z79" s="149"/>
      <c r="AA79" s="153"/>
      <c r="AB79" s="152">
        <v>1</v>
      </c>
      <c r="AC79" s="150">
        <v>14</v>
      </c>
      <c r="AD79" s="205">
        <v>1</v>
      </c>
      <c r="AE79" s="150">
        <v>14</v>
      </c>
      <c r="AF79" s="205">
        <v>3</v>
      </c>
      <c r="AG79" s="206" t="s">
        <v>67</v>
      </c>
      <c r="AH79" s="149"/>
      <c r="AI79" s="150" t="str">
        <f>IF(AH79*15=0,"",AH79*15)</f>
        <v/>
      </c>
      <c r="AJ79" s="149"/>
      <c r="AK79" s="150" t="str">
        <f>IF(AJ79*15=0,"",AJ79*15)</f>
        <v/>
      </c>
      <c r="AL79" s="149"/>
      <c r="AM79" s="149"/>
      <c r="AN79" s="154">
        <v>1</v>
      </c>
      <c r="AO79" s="150">
        <f>IF((D79+J79+P79+V79+AB79+AH79)*14=0,"",(D79+J79+P79+V79+AB79+AH79)*14)</f>
        <v>14</v>
      </c>
      <c r="AP79" s="155">
        <v>1</v>
      </c>
      <c r="AQ79" s="150">
        <f>IF((L79+F79+R79+X79+AD79+AJ79)*14=0,"",(L79+F79+R79+X79+AD79+AJ79)*14)</f>
        <v>14</v>
      </c>
      <c r="AR79" s="233">
        <v>3</v>
      </c>
      <c r="AS79" s="250">
        <f>IF(D79+F79+L79+J79+P79+R79+V79+X79+AB79+AD79+AH79+AJ79=0,"",D79+F79+L79+J79+P79+R79+V79+X79+AB79+AD79+AH79+AJ79)</f>
        <v>2</v>
      </c>
      <c r="AT79" s="17" t="s">
        <v>467</v>
      </c>
      <c r="AU79" s="17" t="s">
        <v>564</v>
      </c>
    </row>
    <row r="80" spans="1:47" ht="15.75" customHeight="1" thickBot="1" x14ac:dyDescent="0.25">
      <c r="A80" s="142" t="s">
        <v>158</v>
      </c>
      <c r="B80" s="166" t="s">
        <v>15</v>
      </c>
      <c r="C80" s="133" t="s">
        <v>159</v>
      </c>
      <c r="D80" s="149"/>
      <c r="E80" s="150" t="str">
        <f>IF(D80*15=0,"",D80*15)</f>
        <v/>
      </c>
      <c r="F80" s="149"/>
      <c r="G80" s="150" t="str">
        <f>IF(F80*15=0,"",F80*15)</f>
        <v/>
      </c>
      <c r="H80" s="149"/>
      <c r="I80" s="151"/>
      <c r="J80" s="152"/>
      <c r="K80" s="150" t="str">
        <f>IF(J80*15=0,"",J80*15)</f>
        <v/>
      </c>
      <c r="L80" s="149"/>
      <c r="M80" s="150" t="str">
        <f>IF(L80*15=0,"",L80*15)</f>
        <v/>
      </c>
      <c r="N80" s="149"/>
      <c r="O80" s="153"/>
      <c r="P80" s="149"/>
      <c r="Q80" s="150" t="str">
        <f>IF(P80*15=0,"",P80*15)</f>
        <v/>
      </c>
      <c r="R80" s="149"/>
      <c r="S80" s="150" t="str">
        <f>IF(R80*15=0,"",R80*15)</f>
        <v/>
      </c>
      <c r="T80" s="149"/>
      <c r="U80" s="151"/>
      <c r="V80" s="152"/>
      <c r="W80" s="150" t="str">
        <f>IF(V80*15=0,"",V80*15)</f>
        <v/>
      </c>
      <c r="X80" s="149"/>
      <c r="Y80" s="150" t="str">
        <f>IF(X80*15=0,"",X80*15)</f>
        <v/>
      </c>
      <c r="Z80" s="149"/>
      <c r="AA80" s="153"/>
      <c r="AB80" s="152"/>
      <c r="AC80" s="150" t="str">
        <f>IF(AB80*15=0,"",AB80*15)</f>
        <v/>
      </c>
      <c r="AD80" s="205"/>
      <c r="AE80" s="150" t="str">
        <f>IF(AD80*15=0,"",AD80*15)</f>
        <v/>
      </c>
      <c r="AF80" s="205"/>
      <c r="AG80" s="206"/>
      <c r="AH80" s="149"/>
      <c r="AI80" s="150" t="str">
        <f>IF(AH80*15=0,"",AH80*15)</f>
        <v/>
      </c>
      <c r="AJ80" s="149">
        <v>4</v>
      </c>
      <c r="AK80" s="150">
        <v>40</v>
      </c>
      <c r="AL80" s="149">
        <v>9</v>
      </c>
      <c r="AM80" s="149" t="s">
        <v>70</v>
      </c>
      <c r="AN80" s="154"/>
      <c r="AO80" s="150" t="str">
        <f>IF((D80+J80+P80+V80+AB80+AH80)*14=0,"",(D80+J80+P80+V80+AB80+AH80)*14)</f>
        <v/>
      </c>
      <c r="AP80" s="155">
        <v>4</v>
      </c>
      <c r="AQ80" s="150">
        <v>40</v>
      </c>
      <c r="AR80" s="233">
        <v>9</v>
      </c>
      <c r="AS80" s="156">
        <f>IF(D80+F80+L80+J80+P80+R80+V80+X80+AB80+AD80+AH80+AJ80=0,"",D80+F80+L80+J80+P80+R80+V80+X80+AB80+AD80+AH80+AJ80)</f>
        <v>4</v>
      </c>
    </row>
    <row r="81" spans="1:47" s="24" customFormat="1" ht="22.15" customHeight="1" thickBot="1" x14ac:dyDescent="0.3">
      <c r="A81" s="240"/>
      <c r="B81" s="241"/>
      <c r="C81" s="242" t="s">
        <v>56</v>
      </c>
      <c r="D81" s="243">
        <f>SUM(D79:D80)</f>
        <v>0</v>
      </c>
      <c r="E81" s="244">
        <f>SUM(E79:E80)</f>
        <v>0</v>
      </c>
      <c r="F81" s="244">
        <f>SUM(F79:F80)</f>
        <v>0</v>
      </c>
      <c r="G81" s="244">
        <f>SUM(G79:G80)</f>
        <v>0</v>
      </c>
      <c r="H81" s="244">
        <f>SUM(H79:H80)</f>
        <v>0</v>
      </c>
      <c r="I81" s="246" t="s">
        <v>17</v>
      </c>
      <c r="J81" s="243">
        <f>SUM(J79:J80)</f>
        <v>0</v>
      </c>
      <c r="K81" s="244">
        <f>SUM(K79:K80)</f>
        <v>0</v>
      </c>
      <c r="L81" s="244">
        <f>SUM(L79:L80)</f>
        <v>0</v>
      </c>
      <c r="M81" s="244">
        <f>SUM(M79:M80)</f>
        <v>0</v>
      </c>
      <c r="N81" s="244">
        <f>SUM(N79:N80)</f>
        <v>0</v>
      </c>
      <c r="O81" s="246" t="s">
        <v>17</v>
      </c>
      <c r="P81" s="244">
        <f>SUM(P79:P80)</f>
        <v>0</v>
      </c>
      <c r="Q81" s="244">
        <f>SUM(Q79:Q80)</f>
        <v>0</v>
      </c>
      <c r="R81" s="244">
        <f>SUM(R79:R80)</f>
        <v>0</v>
      </c>
      <c r="S81" s="244">
        <f>SUM(S79:S80)</f>
        <v>0</v>
      </c>
      <c r="T81" s="244">
        <f>SUM(T79:T80)</f>
        <v>0</v>
      </c>
      <c r="U81" s="246" t="s">
        <v>17</v>
      </c>
      <c r="V81" s="243">
        <f>SUM(V79:V80)</f>
        <v>0</v>
      </c>
      <c r="W81" s="244">
        <f>SUM(W79:W80)</f>
        <v>0</v>
      </c>
      <c r="X81" s="244">
        <f>SUM(X79:X80)</f>
        <v>0</v>
      </c>
      <c r="Y81" s="244">
        <f>SUM(Y79:Y80)</f>
        <v>0</v>
      </c>
      <c r="Z81" s="244">
        <f>SUM(Z79:Z80)</f>
        <v>0</v>
      </c>
      <c r="AA81" s="246" t="s">
        <v>17</v>
      </c>
      <c r="AB81" s="244">
        <f>SUM(AB79:AB80)</f>
        <v>1</v>
      </c>
      <c r="AC81" s="244">
        <f>SUM(AC79:AC80)</f>
        <v>14</v>
      </c>
      <c r="AD81" s="244">
        <f>SUM(AD79:AD80)</f>
        <v>1</v>
      </c>
      <c r="AE81" s="244">
        <f>SUM(AE79:AE80)</f>
        <v>14</v>
      </c>
      <c r="AF81" s="244">
        <f>SUM(AF79:AF80)</f>
        <v>3</v>
      </c>
      <c r="AG81" s="246" t="s">
        <v>17</v>
      </c>
      <c r="AH81" s="244">
        <f>SUM(AH79:AH80)</f>
        <v>0</v>
      </c>
      <c r="AI81" s="244">
        <f>SUM(AI79:AI80)</f>
        <v>0</v>
      </c>
      <c r="AJ81" s="244">
        <f>SUM(AJ79:AJ80)</f>
        <v>4</v>
      </c>
      <c r="AK81" s="244">
        <f>SUM(AK79:AK80)</f>
        <v>40</v>
      </c>
      <c r="AL81" s="244">
        <f>SUM(AL79:AL80)</f>
        <v>9</v>
      </c>
      <c r="AM81" s="246" t="s">
        <v>17</v>
      </c>
      <c r="AN81" s="247">
        <f t="shared" ref="AN81:AS81" si="43">SUM(AN79:AN80)</f>
        <v>1</v>
      </c>
      <c r="AO81" s="244">
        <f t="shared" si="43"/>
        <v>14</v>
      </c>
      <c r="AP81" s="244">
        <f t="shared" si="43"/>
        <v>5</v>
      </c>
      <c r="AQ81" s="244">
        <f t="shared" si="43"/>
        <v>54</v>
      </c>
      <c r="AR81" s="244">
        <f t="shared" si="43"/>
        <v>12</v>
      </c>
      <c r="AS81" s="251">
        <f t="shared" si="43"/>
        <v>6</v>
      </c>
    </row>
    <row r="82" spans="1:47" ht="22.15" customHeight="1" thickBot="1" x14ac:dyDescent="0.25">
      <c r="A82" s="252"/>
      <c r="B82" s="253"/>
      <c r="C82" s="254" t="s">
        <v>29</v>
      </c>
      <c r="D82" s="255">
        <f>D68+D77+D81</f>
        <v>11</v>
      </c>
      <c r="E82" s="256">
        <f>E68+E77+E81</f>
        <v>136</v>
      </c>
      <c r="F82" s="256">
        <f>F68+F77+F81</f>
        <v>26</v>
      </c>
      <c r="G82" s="256">
        <f>G68+G77+G81</f>
        <v>290</v>
      </c>
      <c r="H82" s="256">
        <f>H68+H81</f>
        <v>25</v>
      </c>
      <c r="I82" s="257" t="s">
        <v>17</v>
      </c>
      <c r="J82" s="256">
        <f>J68+J77+J81</f>
        <v>9</v>
      </c>
      <c r="K82" s="256">
        <f>K68+K77+K81</f>
        <v>134</v>
      </c>
      <c r="L82" s="256">
        <f>L68+L77+L81</f>
        <v>14</v>
      </c>
      <c r="M82" s="256">
        <f>M68+M77+M81</f>
        <v>200</v>
      </c>
      <c r="N82" s="256">
        <f>N68+N81</f>
        <v>22</v>
      </c>
      <c r="O82" s="257" t="s">
        <v>17</v>
      </c>
      <c r="P82" s="256">
        <f>P68+P77+P81</f>
        <v>10</v>
      </c>
      <c r="Q82" s="256">
        <f>Q68+Q77+Q81</f>
        <v>140</v>
      </c>
      <c r="R82" s="256">
        <f>R68+R77+R81</f>
        <v>14</v>
      </c>
      <c r="S82" s="256">
        <f>S68+S77+S81</f>
        <v>196</v>
      </c>
      <c r="T82" s="256">
        <f>T68+T81</f>
        <v>24</v>
      </c>
      <c r="U82" s="257" t="s">
        <v>17</v>
      </c>
      <c r="V82" s="256">
        <f>V68+V77+V81</f>
        <v>6</v>
      </c>
      <c r="W82" s="256">
        <f>W68+W77+W81</f>
        <v>84</v>
      </c>
      <c r="X82" s="256">
        <f>X68+X77+X81</f>
        <v>16</v>
      </c>
      <c r="Y82" s="256">
        <f>Y68+Y77+Y81</f>
        <v>224</v>
      </c>
      <c r="Z82" s="256">
        <f>Z68+Z81</f>
        <v>24</v>
      </c>
      <c r="AA82" s="257" t="s">
        <v>17</v>
      </c>
      <c r="AB82" s="256">
        <f>AB68+AB77+AB81</f>
        <v>8</v>
      </c>
      <c r="AC82" s="256">
        <f>AC68+AC77+AC81</f>
        <v>112</v>
      </c>
      <c r="AD82" s="256">
        <f>AD68+AD77+AD81</f>
        <v>13</v>
      </c>
      <c r="AE82" s="256">
        <f>AE68+AE77+AE81</f>
        <v>182</v>
      </c>
      <c r="AF82" s="256">
        <f>AF68+AF81</f>
        <v>24</v>
      </c>
      <c r="AG82" s="257" t="s">
        <v>17</v>
      </c>
      <c r="AH82" s="256">
        <f>AH68+AH77+AH81</f>
        <v>3</v>
      </c>
      <c r="AI82" s="256">
        <f>AI68+AI77+AI81</f>
        <v>34</v>
      </c>
      <c r="AJ82" s="256">
        <f>AJ68+AJ77+AJ81</f>
        <v>16</v>
      </c>
      <c r="AK82" s="256">
        <f>AK68+AK77+AK81</f>
        <v>160</v>
      </c>
      <c r="AL82" s="256">
        <f>AL68+AL81</f>
        <v>23</v>
      </c>
      <c r="AM82" s="257" t="s">
        <v>17</v>
      </c>
      <c r="AN82" s="256">
        <f>AN68+AN77+AN81</f>
        <v>47</v>
      </c>
      <c r="AO82" s="256">
        <f>AO68+AO77+AO81</f>
        <v>758</v>
      </c>
      <c r="AP82" s="256">
        <f>AP68+AP77+AP81</f>
        <v>100</v>
      </c>
      <c r="AQ82" s="256">
        <f>AQ68+AQ77+AQ81</f>
        <v>1162</v>
      </c>
      <c r="AR82" s="256">
        <f>AR68+AR81</f>
        <v>142</v>
      </c>
      <c r="AS82" s="258">
        <f>AS68+AS77+AS81</f>
        <v>146</v>
      </c>
    </row>
    <row r="83" spans="1:47" ht="15.75" hidden="1" customHeight="1" thickBot="1" x14ac:dyDescent="0.25">
      <c r="A83" s="1058"/>
      <c r="B83" s="1059"/>
      <c r="C83" s="1059"/>
      <c r="D83" s="1059"/>
      <c r="E83" s="1059"/>
      <c r="F83" s="1059"/>
      <c r="G83" s="1059"/>
      <c r="H83" s="1059"/>
      <c r="I83" s="1059"/>
      <c r="J83" s="1059"/>
      <c r="K83" s="1059"/>
      <c r="L83" s="1059"/>
      <c r="M83" s="1059"/>
      <c r="N83" s="1059"/>
      <c r="O83" s="1059"/>
      <c r="P83" s="1059"/>
      <c r="Q83" s="1059"/>
      <c r="R83" s="1059"/>
      <c r="S83" s="1059"/>
      <c r="T83" s="1059"/>
      <c r="U83" s="1059"/>
      <c r="V83" s="1059"/>
      <c r="W83" s="1059"/>
      <c r="X83" s="1059"/>
      <c r="Y83" s="1059"/>
      <c r="Z83" s="1059"/>
      <c r="AA83" s="1059"/>
      <c r="AB83" s="1059"/>
      <c r="AC83" s="1059"/>
      <c r="AD83" s="1059"/>
      <c r="AE83" s="1059"/>
      <c r="AF83" s="1059"/>
      <c r="AG83" s="1059"/>
      <c r="AH83" s="1059"/>
      <c r="AI83" s="1059"/>
      <c r="AJ83" s="1059"/>
      <c r="AK83" s="1059"/>
      <c r="AL83" s="1059"/>
      <c r="AM83" s="1059"/>
      <c r="AN83" s="1059"/>
      <c r="AO83" s="1059"/>
      <c r="AP83" s="1059"/>
      <c r="AQ83" s="1059"/>
      <c r="AR83" s="1059"/>
      <c r="AS83" s="1060"/>
    </row>
    <row r="84" spans="1:47" ht="15.75" hidden="1" customHeight="1" thickBot="1" x14ac:dyDescent="0.25">
      <c r="A84" s="380"/>
      <c r="B84" s="226"/>
      <c r="C84" s="259" t="s">
        <v>50</v>
      </c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1033"/>
      <c r="Q84" s="1033"/>
      <c r="R84" s="1033"/>
      <c r="S84" s="1033"/>
      <c r="T84" s="1033"/>
      <c r="U84" s="1033"/>
      <c r="V84" s="1033"/>
      <c r="W84" s="1033"/>
      <c r="X84" s="1033"/>
      <c r="Y84" s="1033"/>
      <c r="Z84" s="1033"/>
      <c r="AA84" s="1033"/>
      <c r="AB84" s="1033"/>
      <c r="AC84" s="1033"/>
      <c r="AD84" s="1033"/>
      <c r="AE84" s="1033"/>
      <c r="AF84" s="1033"/>
      <c r="AG84" s="1033"/>
      <c r="AH84" s="1033"/>
      <c r="AI84" s="1033"/>
      <c r="AJ84" s="1033"/>
      <c r="AK84" s="1033"/>
      <c r="AL84" s="1033"/>
      <c r="AM84" s="1033"/>
      <c r="AN84" s="260"/>
      <c r="AO84" s="261"/>
      <c r="AP84" s="261"/>
      <c r="AQ84" s="261"/>
      <c r="AR84" s="261"/>
      <c r="AS84" s="262"/>
      <c r="AT84" s="25"/>
      <c r="AU84" s="26"/>
    </row>
    <row r="85" spans="1:47" ht="15.75" hidden="1" customHeight="1" thickTop="1" thickBot="1" x14ac:dyDescent="0.25">
      <c r="A85" s="381" t="s">
        <v>250</v>
      </c>
      <c r="B85" s="263" t="s">
        <v>19</v>
      </c>
      <c r="C85" s="264" t="s">
        <v>251</v>
      </c>
      <c r="D85" s="265"/>
      <c r="E85" s="266" t="str">
        <f t="shared" ref="E85:E101" si="44">IF(D85*15=0,"",D85*15)</f>
        <v/>
      </c>
      <c r="F85" s="267"/>
      <c r="G85" s="266" t="str">
        <f t="shared" ref="G85:G101" si="45">IF(F85*15=0,"",F85*15)</f>
        <v/>
      </c>
      <c r="H85" s="267"/>
      <c r="I85" s="268"/>
      <c r="J85" s="265"/>
      <c r="K85" s="266" t="str">
        <f t="shared" ref="K85:K101" si="46">IF(J85*15=0,"",J85*15)</f>
        <v/>
      </c>
      <c r="L85" s="267"/>
      <c r="M85" s="266" t="str">
        <f t="shared" ref="M85:M101" si="47">IF(L85*15=0,"",L85*15)</f>
        <v/>
      </c>
      <c r="N85" s="267"/>
      <c r="O85" s="268"/>
      <c r="P85" s="265"/>
      <c r="Q85" s="266"/>
      <c r="R85" s="267"/>
      <c r="S85" s="266"/>
      <c r="T85" s="267"/>
      <c r="U85" s="268"/>
      <c r="V85" s="265">
        <v>1</v>
      </c>
      <c r="W85" s="266">
        <v>14</v>
      </c>
      <c r="X85" s="267">
        <v>1</v>
      </c>
      <c r="Y85" s="266">
        <v>14</v>
      </c>
      <c r="Z85" s="267">
        <v>3</v>
      </c>
      <c r="AA85" s="268"/>
      <c r="AB85" s="265">
        <v>1</v>
      </c>
      <c r="AC85" s="266">
        <v>14</v>
      </c>
      <c r="AD85" s="267">
        <v>1</v>
      </c>
      <c r="AE85" s="266">
        <v>14</v>
      </c>
      <c r="AF85" s="267">
        <v>3</v>
      </c>
      <c r="AG85" s="268"/>
      <c r="AH85" s="265">
        <v>1</v>
      </c>
      <c r="AI85" s="266">
        <v>10</v>
      </c>
      <c r="AJ85" s="267">
        <v>1</v>
      </c>
      <c r="AK85" s="266">
        <v>10</v>
      </c>
      <c r="AL85" s="267">
        <v>3</v>
      </c>
      <c r="AM85" s="268"/>
      <c r="AN85" s="1039"/>
      <c r="AO85" s="1040"/>
      <c r="AP85" s="1040"/>
      <c r="AQ85" s="1041"/>
      <c r="AR85" s="1042"/>
      <c r="AS85" s="1043"/>
      <c r="AT85" s="1" t="s">
        <v>471</v>
      </c>
      <c r="AU85" s="17" t="s">
        <v>472</v>
      </c>
    </row>
    <row r="86" spans="1:47" ht="15.75" hidden="1" customHeight="1" thickBot="1" x14ac:dyDescent="0.25">
      <c r="A86" s="382" t="s">
        <v>252</v>
      </c>
      <c r="B86" s="166" t="s">
        <v>19</v>
      </c>
      <c r="C86" s="269" t="s">
        <v>253</v>
      </c>
      <c r="D86" s="270"/>
      <c r="E86" s="271" t="str">
        <f t="shared" si="44"/>
        <v/>
      </c>
      <c r="F86" s="272"/>
      <c r="G86" s="271" t="str">
        <f t="shared" si="45"/>
        <v/>
      </c>
      <c r="H86" s="272"/>
      <c r="I86" s="273"/>
      <c r="J86" s="270"/>
      <c r="K86" s="271" t="str">
        <f t="shared" si="46"/>
        <v/>
      </c>
      <c r="L86" s="272"/>
      <c r="M86" s="271" t="str">
        <f t="shared" si="47"/>
        <v/>
      </c>
      <c r="N86" s="272"/>
      <c r="O86" s="273"/>
      <c r="P86" s="270"/>
      <c r="Q86" s="271"/>
      <c r="R86" s="272"/>
      <c r="S86" s="271"/>
      <c r="T86" s="272"/>
      <c r="U86" s="273"/>
      <c r="V86" s="270">
        <v>1</v>
      </c>
      <c r="W86" s="271">
        <v>14</v>
      </c>
      <c r="X86" s="272">
        <v>1</v>
      </c>
      <c r="Y86" s="271">
        <v>14</v>
      </c>
      <c r="Z86" s="272">
        <v>3</v>
      </c>
      <c r="AA86" s="273"/>
      <c r="AB86" s="270">
        <v>1</v>
      </c>
      <c r="AC86" s="271">
        <v>14</v>
      </c>
      <c r="AD86" s="272">
        <v>1</v>
      </c>
      <c r="AE86" s="271">
        <v>14</v>
      </c>
      <c r="AF86" s="272">
        <v>3</v>
      </c>
      <c r="AG86" s="273"/>
      <c r="AH86" s="270">
        <v>1</v>
      </c>
      <c r="AI86" s="266">
        <v>10</v>
      </c>
      <c r="AJ86" s="272">
        <v>1</v>
      </c>
      <c r="AK86" s="266">
        <v>10</v>
      </c>
      <c r="AL86" s="272">
        <v>3</v>
      </c>
      <c r="AM86" s="273"/>
      <c r="AN86" s="1044"/>
      <c r="AO86" s="1045"/>
      <c r="AP86" s="1045"/>
      <c r="AQ86" s="1046"/>
      <c r="AR86" s="1047"/>
      <c r="AS86" s="1048"/>
      <c r="AT86" s="1" t="s">
        <v>471</v>
      </c>
      <c r="AU86" s="17" t="s">
        <v>472</v>
      </c>
    </row>
    <row r="87" spans="1:47" ht="15.75" hidden="1" customHeight="1" thickBot="1" x14ac:dyDescent="0.25">
      <c r="A87" s="382" t="s">
        <v>254</v>
      </c>
      <c r="B87" s="274" t="s">
        <v>19</v>
      </c>
      <c r="C87" s="269" t="s">
        <v>255</v>
      </c>
      <c r="D87" s="270"/>
      <c r="E87" s="271" t="str">
        <f t="shared" si="44"/>
        <v/>
      </c>
      <c r="F87" s="272"/>
      <c r="G87" s="271" t="str">
        <f t="shared" si="45"/>
        <v/>
      </c>
      <c r="H87" s="272"/>
      <c r="I87" s="273"/>
      <c r="J87" s="270"/>
      <c r="K87" s="271" t="str">
        <f t="shared" si="46"/>
        <v/>
      </c>
      <c r="L87" s="272"/>
      <c r="M87" s="271" t="str">
        <f t="shared" si="47"/>
        <v/>
      </c>
      <c r="N87" s="272"/>
      <c r="O87" s="273"/>
      <c r="P87" s="270"/>
      <c r="Q87" s="271"/>
      <c r="R87" s="272"/>
      <c r="S87" s="271"/>
      <c r="T87" s="272"/>
      <c r="U87" s="273"/>
      <c r="V87" s="270">
        <v>1</v>
      </c>
      <c r="W87" s="271">
        <v>14</v>
      </c>
      <c r="X87" s="272">
        <v>1</v>
      </c>
      <c r="Y87" s="271">
        <v>14</v>
      </c>
      <c r="Z87" s="272">
        <v>3</v>
      </c>
      <c r="AA87" s="273"/>
      <c r="AB87" s="270">
        <v>1</v>
      </c>
      <c r="AC87" s="271">
        <v>14</v>
      </c>
      <c r="AD87" s="272">
        <v>1</v>
      </c>
      <c r="AE87" s="271">
        <v>14</v>
      </c>
      <c r="AF87" s="272">
        <v>3</v>
      </c>
      <c r="AG87" s="273"/>
      <c r="AH87" s="270">
        <v>1</v>
      </c>
      <c r="AI87" s="266">
        <v>10</v>
      </c>
      <c r="AJ87" s="272">
        <v>1</v>
      </c>
      <c r="AK87" s="266">
        <v>10</v>
      </c>
      <c r="AL87" s="272">
        <v>3</v>
      </c>
      <c r="AM87" s="273"/>
      <c r="AN87" s="1044"/>
      <c r="AO87" s="1045"/>
      <c r="AP87" s="1045"/>
      <c r="AQ87" s="1046"/>
      <c r="AR87" s="1049"/>
      <c r="AS87" s="1050"/>
      <c r="AT87" s="1" t="s">
        <v>471</v>
      </c>
      <c r="AU87" s="17" t="s">
        <v>482</v>
      </c>
    </row>
    <row r="88" spans="1:47" ht="15.75" hidden="1" customHeight="1" thickBot="1" x14ac:dyDescent="0.25">
      <c r="A88" s="382" t="s">
        <v>256</v>
      </c>
      <c r="B88" s="166" t="s">
        <v>19</v>
      </c>
      <c r="C88" s="269" t="s">
        <v>257</v>
      </c>
      <c r="D88" s="270"/>
      <c r="E88" s="271" t="str">
        <f t="shared" si="44"/>
        <v/>
      </c>
      <c r="F88" s="272"/>
      <c r="G88" s="271" t="str">
        <f t="shared" si="45"/>
        <v/>
      </c>
      <c r="H88" s="272"/>
      <c r="I88" s="273"/>
      <c r="J88" s="270"/>
      <c r="K88" s="271" t="str">
        <f t="shared" si="46"/>
        <v/>
      </c>
      <c r="L88" s="272"/>
      <c r="M88" s="271" t="str">
        <f t="shared" si="47"/>
        <v/>
      </c>
      <c r="N88" s="272"/>
      <c r="O88" s="273"/>
      <c r="P88" s="270"/>
      <c r="Q88" s="271"/>
      <c r="R88" s="272"/>
      <c r="S88" s="271"/>
      <c r="T88" s="272"/>
      <c r="U88" s="273"/>
      <c r="V88" s="265">
        <v>1</v>
      </c>
      <c r="W88" s="266">
        <v>14</v>
      </c>
      <c r="X88" s="267">
        <v>1</v>
      </c>
      <c r="Y88" s="266">
        <v>14</v>
      </c>
      <c r="Z88" s="267">
        <v>3</v>
      </c>
      <c r="AA88" s="273"/>
      <c r="AB88" s="265">
        <v>1</v>
      </c>
      <c r="AC88" s="266">
        <v>14</v>
      </c>
      <c r="AD88" s="267">
        <v>1</v>
      </c>
      <c r="AE88" s="266">
        <v>14</v>
      </c>
      <c r="AF88" s="267">
        <v>3</v>
      </c>
      <c r="AG88" s="273"/>
      <c r="AH88" s="265">
        <v>1</v>
      </c>
      <c r="AI88" s="266">
        <v>10</v>
      </c>
      <c r="AJ88" s="267">
        <v>1</v>
      </c>
      <c r="AK88" s="266">
        <v>10</v>
      </c>
      <c r="AL88" s="267">
        <v>3</v>
      </c>
      <c r="AM88" s="273"/>
      <c r="AN88" s="1051"/>
      <c r="AO88" s="1052"/>
      <c r="AP88" s="1052"/>
      <c r="AQ88" s="1053"/>
      <c r="AR88" s="1037"/>
      <c r="AS88" s="1038"/>
      <c r="AT88" s="1" t="s">
        <v>440</v>
      </c>
      <c r="AU88" s="17" t="s">
        <v>444</v>
      </c>
    </row>
    <row r="89" spans="1:47" ht="15.75" hidden="1" customHeight="1" thickBot="1" x14ac:dyDescent="0.25">
      <c r="A89" s="382" t="s">
        <v>258</v>
      </c>
      <c r="B89" s="166" t="s">
        <v>19</v>
      </c>
      <c r="C89" s="275" t="s">
        <v>259</v>
      </c>
      <c r="D89" s="276"/>
      <c r="E89" s="271" t="str">
        <f t="shared" si="44"/>
        <v/>
      </c>
      <c r="F89" s="272"/>
      <c r="G89" s="271" t="str">
        <f t="shared" si="45"/>
        <v/>
      </c>
      <c r="H89" s="272"/>
      <c r="I89" s="277"/>
      <c r="J89" s="276"/>
      <c r="K89" s="271" t="str">
        <f t="shared" si="46"/>
        <v/>
      </c>
      <c r="L89" s="272"/>
      <c r="M89" s="271" t="str">
        <f t="shared" si="47"/>
        <v/>
      </c>
      <c r="N89" s="272"/>
      <c r="O89" s="277"/>
      <c r="P89" s="276"/>
      <c r="Q89" s="271"/>
      <c r="R89" s="272"/>
      <c r="S89" s="271"/>
      <c r="T89" s="272"/>
      <c r="U89" s="277"/>
      <c r="V89" s="265">
        <v>1</v>
      </c>
      <c r="W89" s="266">
        <v>14</v>
      </c>
      <c r="X89" s="267">
        <v>1</v>
      </c>
      <c r="Y89" s="266">
        <v>14</v>
      </c>
      <c r="Z89" s="267">
        <v>3</v>
      </c>
      <c r="AA89" s="268"/>
      <c r="AB89" s="265">
        <v>1</v>
      </c>
      <c r="AC89" s="266">
        <v>14</v>
      </c>
      <c r="AD89" s="267">
        <v>1</v>
      </c>
      <c r="AE89" s="266">
        <v>14</v>
      </c>
      <c r="AF89" s="267">
        <v>3</v>
      </c>
      <c r="AG89" s="268"/>
      <c r="AH89" s="265">
        <v>1</v>
      </c>
      <c r="AI89" s="266">
        <v>10</v>
      </c>
      <c r="AJ89" s="267">
        <v>1</v>
      </c>
      <c r="AK89" s="266">
        <v>10</v>
      </c>
      <c r="AL89" s="267">
        <v>3</v>
      </c>
      <c r="AM89" s="268"/>
      <c r="AN89" s="1063"/>
      <c r="AO89" s="1064"/>
      <c r="AP89" s="1064"/>
      <c r="AQ89" s="1065"/>
      <c r="AR89" s="1037"/>
      <c r="AS89" s="1038"/>
      <c r="AT89" s="1" t="s">
        <v>440</v>
      </c>
      <c r="AU89" s="17" t="s">
        <v>483</v>
      </c>
    </row>
    <row r="90" spans="1:47" ht="15.75" hidden="1" customHeight="1" thickBot="1" x14ac:dyDescent="0.25">
      <c r="A90" s="382" t="s">
        <v>260</v>
      </c>
      <c r="B90" s="166" t="s">
        <v>19</v>
      </c>
      <c r="C90" s="275" t="s">
        <v>261</v>
      </c>
      <c r="D90" s="276"/>
      <c r="E90" s="150" t="str">
        <f t="shared" si="44"/>
        <v/>
      </c>
      <c r="F90" s="272"/>
      <c r="G90" s="150" t="str">
        <f t="shared" si="45"/>
        <v/>
      </c>
      <c r="H90" s="272"/>
      <c r="I90" s="277"/>
      <c r="J90" s="276"/>
      <c r="K90" s="150" t="str">
        <f t="shared" si="46"/>
        <v/>
      </c>
      <c r="L90" s="272"/>
      <c r="M90" s="150" t="str">
        <f t="shared" si="47"/>
        <v/>
      </c>
      <c r="N90" s="272"/>
      <c r="O90" s="277"/>
      <c r="P90" s="276"/>
      <c r="Q90" s="150"/>
      <c r="R90" s="272"/>
      <c r="S90" s="150"/>
      <c r="T90" s="272"/>
      <c r="U90" s="277"/>
      <c r="V90" s="270">
        <v>1</v>
      </c>
      <c r="W90" s="271">
        <v>14</v>
      </c>
      <c r="X90" s="272">
        <v>1</v>
      </c>
      <c r="Y90" s="271">
        <v>14</v>
      </c>
      <c r="Z90" s="272">
        <v>3</v>
      </c>
      <c r="AA90" s="273"/>
      <c r="AB90" s="270">
        <v>1</v>
      </c>
      <c r="AC90" s="271">
        <v>14</v>
      </c>
      <c r="AD90" s="272">
        <v>1</v>
      </c>
      <c r="AE90" s="271">
        <v>14</v>
      </c>
      <c r="AF90" s="272">
        <v>3</v>
      </c>
      <c r="AG90" s="273"/>
      <c r="AH90" s="270">
        <v>1</v>
      </c>
      <c r="AI90" s="266">
        <v>10</v>
      </c>
      <c r="AJ90" s="272">
        <v>1</v>
      </c>
      <c r="AK90" s="266">
        <v>10</v>
      </c>
      <c r="AL90" s="272">
        <v>3</v>
      </c>
      <c r="AM90" s="273"/>
      <c r="AN90" s="1063"/>
      <c r="AO90" s="1064"/>
      <c r="AP90" s="1064"/>
      <c r="AQ90" s="1065"/>
      <c r="AR90" s="1037"/>
      <c r="AS90" s="1038"/>
      <c r="AT90" s="1" t="s">
        <v>440</v>
      </c>
      <c r="AU90" s="17" t="s">
        <v>484</v>
      </c>
    </row>
    <row r="91" spans="1:47" ht="15.75" hidden="1" customHeight="1" thickBot="1" x14ac:dyDescent="0.25">
      <c r="A91" s="382" t="s">
        <v>262</v>
      </c>
      <c r="B91" s="166" t="s">
        <v>19</v>
      </c>
      <c r="C91" s="275" t="s">
        <v>263</v>
      </c>
      <c r="D91" s="276"/>
      <c r="E91" s="150" t="str">
        <f t="shared" si="44"/>
        <v/>
      </c>
      <c r="F91" s="272"/>
      <c r="G91" s="150" t="str">
        <f t="shared" si="45"/>
        <v/>
      </c>
      <c r="H91" s="272"/>
      <c r="I91" s="277"/>
      <c r="J91" s="276"/>
      <c r="K91" s="150" t="str">
        <f t="shared" si="46"/>
        <v/>
      </c>
      <c r="L91" s="272"/>
      <c r="M91" s="150" t="str">
        <f t="shared" si="47"/>
        <v/>
      </c>
      <c r="N91" s="272"/>
      <c r="O91" s="277"/>
      <c r="P91" s="276"/>
      <c r="Q91" s="150"/>
      <c r="R91" s="272"/>
      <c r="S91" s="150"/>
      <c r="T91" s="272"/>
      <c r="U91" s="277"/>
      <c r="V91" s="270">
        <v>1</v>
      </c>
      <c r="W91" s="271">
        <v>14</v>
      </c>
      <c r="X91" s="272">
        <v>1</v>
      </c>
      <c r="Y91" s="271">
        <v>14</v>
      </c>
      <c r="Z91" s="272">
        <v>3</v>
      </c>
      <c r="AA91" s="273"/>
      <c r="AB91" s="270">
        <v>1</v>
      </c>
      <c r="AC91" s="271">
        <v>14</v>
      </c>
      <c r="AD91" s="272">
        <v>1</v>
      </c>
      <c r="AE91" s="271">
        <v>14</v>
      </c>
      <c r="AF91" s="272">
        <v>3</v>
      </c>
      <c r="AG91" s="273"/>
      <c r="AH91" s="270">
        <v>1</v>
      </c>
      <c r="AI91" s="266">
        <v>10</v>
      </c>
      <c r="AJ91" s="272">
        <v>1</v>
      </c>
      <c r="AK91" s="266">
        <v>10</v>
      </c>
      <c r="AL91" s="272">
        <v>3</v>
      </c>
      <c r="AM91" s="273"/>
      <c r="AN91" s="1063"/>
      <c r="AO91" s="1064"/>
      <c r="AP91" s="1064"/>
      <c r="AQ91" s="1065"/>
      <c r="AR91" s="1037"/>
      <c r="AS91" s="1038"/>
      <c r="AT91" s="1" t="s">
        <v>440</v>
      </c>
      <c r="AU91" s="17" t="s">
        <v>484</v>
      </c>
    </row>
    <row r="92" spans="1:47" ht="15.75" hidden="1" customHeight="1" thickBot="1" x14ac:dyDescent="0.25">
      <c r="A92" s="382" t="s">
        <v>264</v>
      </c>
      <c r="B92" s="166" t="s">
        <v>19</v>
      </c>
      <c r="C92" s="275" t="s">
        <v>265</v>
      </c>
      <c r="D92" s="276"/>
      <c r="E92" s="150" t="str">
        <f t="shared" si="44"/>
        <v/>
      </c>
      <c r="F92" s="272"/>
      <c r="G92" s="150" t="str">
        <f t="shared" si="45"/>
        <v/>
      </c>
      <c r="H92" s="272"/>
      <c r="I92" s="277"/>
      <c r="J92" s="276"/>
      <c r="K92" s="150" t="str">
        <f t="shared" si="46"/>
        <v/>
      </c>
      <c r="L92" s="272"/>
      <c r="M92" s="150" t="str">
        <f t="shared" si="47"/>
        <v/>
      </c>
      <c r="N92" s="272"/>
      <c r="O92" s="277"/>
      <c r="P92" s="276"/>
      <c r="Q92" s="150"/>
      <c r="R92" s="272"/>
      <c r="S92" s="150"/>
      <c r="T92" s="272"/>
      <c r="U92" s="277"/>
      <c r="V92" s="265">
        <v>1</v>
      </c>
      <c r="W92" s="266">
        <v>14</v>
      </c>
      <c r="X92" s="267">
        <v>1</v>
      </c>
      <c r="Y92" s="266">
        <v>14</v>
      </c>
      <c r="Z92" s="267">
        <v>3</v>
      </c>
      <c r="AA92" s="268"/>
      <c r="AB92" s="265">
        <v>1</v>
      </c>
      <c r="AC92" s="266">
        <v>14</v>
      </c>
      <c r="AD92" s="267">
        <v>1</v>
      </c>
      <c r="AE92" s="266">
        <v>14</v>
      </c>
      <c r="AF92" s="267">
        <v>3</v>
      </c>
      <c r="AG92" s="268"/>
      <c r="AH92" s="265">
        <v>1</v>
      </c>
      <c r="AI92" s="266">
        <v>10</v>
      </c>
      <c r="AJ92" s="267">
        <v>1</v>
      </c>
      <c r="AK92" s="266">
        <v>10</v>
      </c>
      <c r="AL92" s="267">
        <v>3</v>
      </c>
      <c r="AM92" s="268"/>
      <c r="AN92" s="1063"/>
      <c r="AO92" s="1064"/>
      <c r="AP92" s="1064"/>
      <c r="AQ92" s="1065"/>
      <c r="AR92" s="1037"/>
      <c r="AS92" s="1038"/>
      <c r="AT92" s="20" t="s">
        <v>407</v>
      </c>
      <c r="AU92" s="17" t="s">
        <v>408</v>
      </c>
    </row>
    <row r="93" spans="1:47" ht="15.75" hidden="1" customHeight="1" thickBot="1" x14ac:dyDescent="0.25">
      <c r="A93" s="382" t="s">
        <v>266</v>
      </c>
      <c r="B93" s="166" t="s">
        <v>19</v>
      </c>
      <c r="C93" s="275" t="s">
        <v>267</v>
      </c>
      <c r="D93" s="276"/>
      <c r="E93" s="150" t="str">
        <f t="shared" si="44"/>
        <v/>
      </c>
      <c r="F93" s="272"/>
      <c r="G93" s="150" t="str">
        <f t="shared" si="45"/>
        <v/>
      </c>
      <c r="H93" s="272"/>
      <c r="I93" s="277"/>
      <c r="J93" s="276"/>
      <c r="K93" s="150" t="str">
        <f t="shared" si="46"/>
        <v/>
      </c>
      <c r="L93" s="272"/>
      <c r="M93" s="150" t="str">
        <f t="shared" si="47"/>
        <v/>
      </c>
      <c r="N93" s="272"/>
      <c r="O93" s="277"/>
      <c r="P93" s="276"/>
      <c r="Q93" s="150"/>
      <c r="R93" s="272"/>
      <c r="S93" s="150"/>
      <c r="T93" s="272"/>
      <c r="U93" s="277"/>
      <c r="V93" s="270">
        <v>1</v>
      </c>
      <c r="W93" s="271">
        <v>14</v>
      </c>
      <c r="X93" s="272">
        <v>1</v>
      </c>
      <c r="Y93" s="271">
        <v>14</v>
      </c>
      <c r="Z93" s="272">
        <v>3</v>
      </c>
      <c r="AA93" s="273"/>
      <c r="AB93" s="270">
        <v>1</v>
      </c>
      <c r="AC93" s="271">
        <v>14</v>
      </c>
      <c r="AD93" s="272">
        <v>1</v>
      </c>
      <c r="AE93" s="271">
        <v>14</v>
      </c>
      <c r="AF93" s="272">
        <v>3</v>
      </c>
      <c r="AG93" s="273"/>
      <c r="AH93" s="270">
        <v>1</v>
      </c>
      <c r="AI93" s="266">
        <v>10</v>
      </c>
      <c r="AJ93" s="272">
        <v>1</v>
      </c>
      <c r="AK93" s="266">
        <v>10</v>
      </c>
      <c r="AL93" s="272">
        <v>3</v>
      </c>
      <c r="AM93" s="273"/>
      <c r="AN93" s="1063"/>
      <c r="AO93" s="1064"/>
      <c r="AP93" s="1064"/>
      <c r="AQ93" s="1065"/>
      <c r="AR93" s="1037"/>
      <c r="AS93" s="1038"/>
      <c r="AT93" s="20" t="s">
        <v>407</v>
      </c>
      <c r="AU93" s="17" t="s">
        <v>409</v>
      </c>
    </row>
    <row r="94" spans="1:47" ht="15.75" hidden="1" customHeight="1" thickBot="1" x14ac:dyDescent="0.25">
      <c r="A94" s="382" t="s">
        <v>268</v>
      </c>
      <c r="B94" s="166" t="s">
        <v>19</v>
      </c>
      <c r="C94" s="275" t="s">
        <v>269</v>
      </c>
      <c r="D94" s="276"/>
      <c r="E94" s="150" t="str">
        <f t="shared" si="44"/>
        <v/>
      </c>
      <c r="F94" s="272"/>
      <c r="G94" s="150" t="str">
        <f t="shared" si="45"/>
        <v/>
      </c>
      <c r="H94" s="272"/>
      <c r="I94" s="277"/>
      <c r="J94" s="276"/>
      <c r="K94" s="150" t="str">
        <f t="shared" si="46"/>
        <v/>
      </c>
      <c r="L94" s="272"/>
      <c r="M94" s="150" t="str">
        <f t="shared" si="47"/>
        <v/>
      </c>
      <c r="N94" s="272"/>
      <c r="O94" s="277"/>
      <c r="P94" s="276"/>
      <c r="Q94" s="150"/>
      <c r="R94" s="272"/>
      <c r="S94" s="150"/>
      <c r="T94" s="272"/>
      <c r="U94" s="277"/>
      <c r="V94" s="265">
        <v>1</v>
      </c>
      <c r="W94" s="266">
        <v>14</v>
      </c>
      <c r="X94" s="267">
        <v>1</v>
      </c>
      <c r="Y94" s="266">
        <v>14</v>
      </c>
      <c r="Z94" s="267">
        <v>3</v>
      </c>
      <c r="AA94" s="268"/>
      <c r="AB94" s="265">
        <v>1</v>
      </c>
      <c r="AC94" s="266">
        <v>14</v>
      </c>
      <c r="AD94" s="267">
        <v>1</v>
      </c>
      <c r="AE94" s="266">
        <v>14</v>
      </c>
      <c r="AF94" s="267">
        <v>3</v>
      </c>
      <c r="AG94" s="268"/>
      <c r="AH94" s="265">
        <v>1</v>
      </c>
      <c r="AI94" s="266">
        <v>10</v>
      </c>
      <c r="AJ94" s="267">
        <v>1</v>
      </c>
      <c r="AK94" s="266">
        <v>10</v>
      </c>
      <c r="AL94" s="267">
        <v>3</v>
      </c>
      <c r="AM94" s="268"/>
      <c r="AN94" s="1063"/>
      <c r="AO94" s="1064"/>
      <c r="AP94" s="1064"/>
      <c r="AQ94" s="1065"/>
      <c r="AR94" s="1037"/>
      <c r="AS94" s="1038"/>
      <c r="AT94" s="20" t="s">
        <v>407</v>
      </c>
      <c r="AU94" s="17" t="s">
        <v>409</v>
      </c>
    </row>
    <row r="95" spans="1:47" ht="15.75" hidden="1" customHeight="1" thickBot="1" x14ac:dyDescent="0.25">
      <c r="A95" s="382" t="s">
        <v>270</v>
      </c>
      <c r="B95" s="166" t="s">
        <v>19</v>
      </c>
      <c r="C95" s="275" t="s">
        <v>271</v>
      </c>
      <c r="D95" s="276"/>
      <c r="E95" s="150" t="str">
        <f t="shared" si="44"/>
        <v/>
      </c>
      <c r="F95" s="272"/>
      <c r="G95" s="150" t="str">
        <f t="shared" si="45"/>
        <v/>
      </c>
      <c r="H95" s="272"/>
      <c r="I95" s="277"/>
      <c r="J95" s="276"/>
      <c r="K95" s="150" t="str">
        <f t="shared" si="46"/>
        <v/>
      </c>
      <c r="L95" s="272"/>
      <c r="M95" s="150" t="str">
        <f t="shared" si="47"/>
        <v/>
      </c>
      <c r="N95" s="272"/>
      <c r="O95" s="277"/>
      <c r="P95" s="276"/>
      <c r="Q95" s="150"/>
      <c r="R95" s="272"/>
      <c r="S95" s="150"/>
      <c r="T95" s="272"/>
      <c r="U95" s="277"/>
      <c r="V95" s="270">
        <v>1</v>
      </c>
      <c r="W95" s="271">
        <v>14</v>
      </c>
      <c r="X95" s="272">
        <v>1</v>
      </c>
      <c r="Y95" s="271">
        <v>14</v>
      </c>
      <c r="Z95" s="272">
        <v>3</v>
      </c>
      <c r="AA95" s="273"/>
      <c r="AB95" s="270">
        <v>1</v>
      </c>
      <c r="AC95" s="271">
        <v>14</v>
      </c>
      <c r="AD95" s="272">
        <v>1</v>
      </c>
      <c r="AE95" s="271">
        <v>14</v>
      </c>
      <c r="AF95" s="272">
        <v>3</v>
      </c>
      <c r="AG95" s="273"/>
      <c r="AH95" s="270">
        <v>1</v>
      </c>
      <c r="AI95" s="266">
        <v>10</v>
      </c>
      <c r="AJ95" s="272">
        <v>1</v>
      </c>
      <c r="AK95" s="266">
        <v>10</v>
      </c>
      <c r="AL95" s="272">
        <v>3</v>
      </c>
      <c r="AM95" s="273"/>
      <c r="AN95" s="1063"/>
      <c r="AO95" s="1064"/>
      <c r="AP95" s="1064"/>
      <c r="AQ95" s="1065"/>
      <c r="AR95" s="1037"/>
      <c r="AS95" s="1038"/>
      <c r="AT95" s="1" t="s">
        <v>437</v>
      </c>
      <c r="AU95" s="17" t="s">
        <v>485</v>
      </c>
    </row>
    <row r="96" spans="1:47" ht="15.75" hidden="1" customHeight="1" thickBot="1" x14ac:dyDescent="0.25">
      <c r="A96" s="382" t="s">
        <v>272</v>
      </c>
      <c r="B96" s="166" t="s">
        <v>19</v>
      </c>
      <c r="C96" s="275" t="s">
        <v>273</v>
      </c>
      <c r="D96" s="276"/>
      <c r="E96" s="150" t="str">
        <f t="shared" si="44"/>
        <v/>
      </c>
      <c r="F96" s="272"/>
      <c r="G96" s="150" t="str">
        <f t="shared" si="45"/>
        <v/>
      </c>
      <c r="H96" s="272"/>
      <c r="I96" s="277"/>
      <c r="J96" s="276"/>
      <c r="K96" s="150" t="str">
        <f t="shared" si="46"/>
        <v/>
      </c>
      <c r="L96" s="272"/>
      <c r="M96" s="150" t="str">
        <f t="shared" si="47"/>
        <v/>
      </c>
      <c r="N96" s="272"/>
      <c r="O96" s="277"/>
      <c r="P96" s="276"/>
      <c r="Q96" s="150"/>
      <c r="R96" s="272"/>
      <c r="S96" s="150"/>
      <c r="T96" s="272"/>
      <c r="U96" s="277"/>
      <c r="V96" s="270">
        <v>1</v>
      </c>
      <c r="W96" s="271">
        <v>14</v>
      </c>
      <c r="X96" s="272">
        <v>1</v>
      </c>
      <c r="Y96" s="271">
        <v>14</v>
      </c>
      <c r="Z96" s="272">
        <v>3</v>
      </c>
      <c r="AA96" s="273"/>
      <c r="AB96" s="270">
        <v>1</v>
      </c>
      <c r="AC96" s="271">
        <v>14</v>
      </c>
      <c r="AD96" s="272">
        <v>1</v>
      </c>
      <c r="AE96" s="271">
        <v>14</v>
      </c>
      <c r="AF96" s="272">
        <v>3</v>
      </c>
      <c r="AG96" s="273"/>
      <c r="AH96" s="270">
        <v>1</v>
      </c>
      <c r="AI96" s="266">
        <v>10</v>
      </c>
      <c r="AJ96" s="272">
        <v>1</v>
      </c>
      <c r="AK96" s="266">
        <v>10</v>
      </c>
      <c r="AL96" s="272">
        <v>3</v>
      </c>
      <c r="AM96" s="273"/>
      <c r="AN96" s="1063"/>
      <c r="AO96" s="1064"/>
      <c r="AP96" s="1064"/>
      <c r="AQ96" s="1065"/>
      <c r="AR96" s="1037"/>
      <c r="AS96" s="1038"/>
      <c r="AT96" s="1" t="s">
        <v>437</v>
      </c>
      <c r="AU96" s="17" t="s">
        <v>486</v>
      </c>
    </row>
    <row r="97" spans="1:47" ht="15.75" hidden="1" customHeight="1" thickBot="1" x14ac:dyDescent="0.25">
      <c r="A97" s="382" t="s">
        <v>274</v>
      </c>
      <c r="B97" s="166" t="s">
        <v>19</v>
      </c>
      <c r="C97" s="275" t="s">
        <v>275</v>
      </c>
      <c r="D97" s="276"/>
      <c r="E97" s="150" t="str">
        <f t="shared" si="44"/>
        <v/>
      </c>
      <c r="F97" s="272"/>
      <c r="G97" s="150" t="str">
        <f t="shared" si="45"/>
        <v/>
      </c>
      <c r="H97" s="272"/>
      <c r="I97" s="277"/>
      <c r="J97" s="276"/>
      <c r="K97" s="150" t="str">
        <f t="shared" si="46"/>
        <v/>
      </c>
      <c r="L97" s="272"/>
      <c r="M97" s="150" t="str">
        <f t="shared" si="47"/>
        <v/>
      </c>
      <c r="N97" s="272"/>
      <c r="O97" s="277"/>
      <c r="P97" s="276"/>
      <c r="Q97" s="150"/>
      <c r="R97" s="272"/>
      <c r="S97" s="150"/>
      <c r="T97" s="272"/>
      <c r="U97" s="277"/>
      <c r="V97" s="265">
        <v>1</v>
      </c>
      <c r="W97" s="266">
        <v>14</v>
      </c>
      <c r="X97" s="267">
        <v>1</v>
      </c>
      <c r="Y97" s="266">
        <v>14</v>
      </c>
      <c r="Z97" s="267">
        <v>3</v>
      </c>
      <c r="AA97" s="268"/>
      <c r="AB97" s="265">
        <v>1</v>
      </c>
      <c r="AC97" s="266">
        <v>14</v>
      </c>
      <c r="AD97" s="267">
        <v>1</v>
      </c>
      <c r="AE97" s="266">
        <v>14</v>
      </c>
      <c r="AF97" s="267">
        <v>3</v>
      </c>
      <c r="AG97" s="268"/>
      <c r="AH97" s="265">
        <v>1</v>
      </c>
      <c r="AI97" s="266">
        <v>10</v>
      </c>
      <c r="AJ97" s="267">
        <v>1</v>
      </c>
      <c r="AK97" s="266">
        <v>10</v>
      </c>
      <c r="AL97" s="267">
        <v>3</v>
      </c>
      <c r="AM97" s="268"/>
      <c r="AN97" s="1063"/>
      <c r="AO97" s="1064"/>
      <c r="AP97" s="1064"/>
      <c r="AQ97" s="1065"/>
      <c r="AR97" s="1037"/>
      <c r="AS97" s="1038"/>
      <c r="AT97" s="1" t="s">
        <v>437</v>
      </c>
      <c r="AU97" s="17" t="s">
        <v>487</v>
      </c>
    </row>
    <row r="98" spans="1:47" ht="15.75" hidden="1" customHeight="1" thickBot="1" x14ac:dyDescent="0.25">
      <c r="A98" s="382" t="s">
        <v>276</v>
      </c>
      <c r="B98" s="166" t="s">
        <v>19</v>
      </c>
      <c r="C98" s="275" t="s">
        <v>277</v>
      </c>
      <c r="D98" s="276"/>
      <c r="E98" s="150" t="str">
        <f t="shared" si="44"/>
        <v/>
      </c>
      <c r="F98" s="272"/>
      <c r="G98" s="150" t="str">
        <f t="shared" si="45"/>
        <v/>
      </c>
      <c r="H98" s="272"/>
      <c r="I98" s="277"/>
      <c r="J98" s="276"/>
      <c r="K98" s="150" t="str">
        <f t="shared" si="46"/>
        <v/>
      </c>
      <c r="L98" s="272"/>
      <c r="M98" s="150" t="str">
        <f t="shared" si="47"/>
        <v/>
      </c>
      <c r="N98" s="272"/>
      <c r="O98" s="277"/>
      <c r="P98" s="276"/>
      <c r="Q98" s="150"/>
      <c r="R98" s="272"/>
      <c r="S98" s="150"/>
      <c r="T98" s="272"/>
      <c r="U98" s="277"/>
      <c r="V98" s="270">
        <v>1</v>
      </c>
      <c r="W98" s="271">
        <v>14</v>
      </c>
      <c r="X98" s="272">
        <v>1</v>
      </c>
      <c r="Y98" s="271">
        <v>14</v>
      </c>
      <c r="Z98" s="272">
        <v>3</v>
      </c>
      <c r="AA98" s="273"/>
      <c r="AB98" s="270">
        <v>1</v>
      </c>
      <c r="AC98" s="271">
        <v>14</v>
      </c>
      <c r="AD98" s="272">
        <v>1</v>
      </c>
      <c r="AE98" s="271">
        <v>14</v>
      </c>
      <c r="AF98" s="272">
        <v>3</v>
      </c>
      <c r="AG98" s="273"/>
      <c r="AH98" s="265">
        <v>1</v>
      </c>
      <c r="AI98" s="266">
        <v>10</v>
      </c>
      <c r="AJ98" s="267">
        <v>1</v>
      </c>
      <c r="AK98" s="266">
        <v>10</v>
      </c>
      <c r="AL98" s="267">
        <v>3</v>
      </c>
      <c r="AM98" s="273"/>
      <c r="AN98" s="1063"/>
      <c r="AO98" s="1064"/>
      <c r="AP98" s="1064"/>
      <c r="AQ98" s="1065"/>
      <c r="AR98" s="1037"/>
      <c r="AS98" s="1038"/>
      <c r="AT98" s="1" t="s">
        <v>488</v>
      </c>
      <c r="AU98" s="17" t="s">
        <v>489</v>
      </c>
    </row>
    <row r="99" spans="1:47" ht="15.75" hidden="1" customHeight="1" thickBot="1" x14ac:dyDescent="0.25">
      <c r="A99" s="382" t="s">
        <v>278</v>
      </c>
      <c r="B99" s="278" t="s">
        <v>19</v>
      </c>
      <c r="C99" s="279" t="s">
        <v>279</v>
      </c>
      <c r="D99" s="276"/>
      <c r="E99" s="150" t="str">
        <f t="shared" si="44"/>
        <v/>
      </c>
      <c r="F99" s="272"/>
      <c r="G99" s="150" t="str">
        <f t="shared" si="45"/>
        <v/>
      </c>
      <c r="H99" s="272"/>
      <c r="I99" s="277"/>
      <c r="J99" s="276"/>
      <c r="K99" s="150" t="str">
        <f t="shared" si="46"/>
        <v/>
      </c>
      <c r="L99" s="272"/>
      <c r="M99" s="150" t="str">
        <f t="shared" si="47"/>
        <v/>
      </c>
      <c r="N99" s="272"/>
      <c r="O99" s="277"/>
      <c r="P99" s="276"/>
      <c r="Q99" s="150"/>
      <c r="R99" s="272"/>
      <c r="S99" s="150"/>
      <c r="T99" s="272"/>
      <c r="U99" s="277"/>
      <c r="V99" s="270">
        <v>1</v>
      </c>
      <c r="W99" s="271">
        <v>14</v>
      </c>
      <c r="X99" s="272">
        <v>1</v>
      </c>
      <c r="Y99" s="271">
        <v>14</v>
      </c>
      <c r="Z99" s="272">
        <v>3</v>
      </c>
      <c r="AA99" s="273"/>
      <c r="AB99" s="270">
        <v>1</v>
      </c>
      <c r="AC99" s="271">
        <v>14</v>
      </c>
      <c r="AD99" s="272">
        <v>1</v>
      </c>
      <c r="AE99" s="271">
        <v>14</v>
      </c>
      <c r="AF99" s="272">
        <v>3</v>
      </c>
      <c r="AG99" s="273"/>
      <c r="AH99" s="270">
        <v>1</v>
      </c>
      <c r="AI99" s="266">
        <v>10</v>
      </c>
      <c r="AJ99" s="272">
        <v>1</v>
      </c>
      <c r="AK99" s="266">
        <v>10</v>
      </c>
      <c r="AL99" s="272">
        <v>3</v>
      </c>
      <c r="AM99" s="273"/>
      <c r="AN99" s="1063"/>
      <c r="AO99" s="1064"/>
      <c r="AP99" s="1064"/>
      <c r="AQ99" s="1065"/>
      <c r="AR99" s="1037"/>
      <c r="AS99" s="1038"/>
      <c r="AT99" s="1" t="s">
        <v>490</v>
      </c>
      <c r="AU99" s="17" t="s">
        <v>491</v>
      </c>
    </row>
    <row r="100" spans="1:47" ht="15.75" hidden="1" customHeight="1" thickBot="1" x14ac:dyDescent="0.25">
      <c r="A100" s="382" t="s">
        <v>280</v>
      </c>
      <c r="B100" s="166" t="s">
        <v>19</v>
      </c>
      <c r="C100" s="275" t="s">
        <v>281</v>
      </c>
      <c r="D100" s="276"/>
      <c r="E100" s="150" t="str">
        <f t="shared" si="44"/>
        <v/>
      </c>
      <c r="F100" s="272"/>
      <c r="G100" s="150" t="str">
        <f t="shared" si="45"/>
        <v/>
      </c>
      <c r="H100" s="272"/>
      <c r="I100" s="277"/>
      <c r="J100" s="276"/>
      <c r="K100" s="150" t="str">
        <f t="shared" si="46"/>
        <v/>
      </c>
      <c r="L100" s="272"/>
      <c r="M100" s="150" t="str">
        <f t="shared" si="47"/>
        <v/>
      </c>
      <c r="N100" s="272"/>
      <c r="O100" s="277"/>
      <c r="P100" s="276"/>
      <c r="Q100" s="150"/>
      <c r="R100" s="272"/>
      <c r="S100" s="150"/>
      <c r="T100" s="272"/>
      <c r="U100" s="277"/>
      <c r="V100" s="265">
        <v>1</v>
      </c>
      <c r="W100" s="266">
        <v>14</v>
      </c>
      <c r="X100" s="267">
        <v>1</v>
      </c>
      <c r="Y100" s="266">
        <v>14</v>
      </c>
      <c r="Z100" s="267">
        <v>3</v>
      </c>
      <c r="AA100" s="273"/>
      <c r="AB100" s="265">
        <v>1</v>
      </c>
      <c r="AC100" s="266">
        <v>14</v>
      </c>
      <c r="AD100" s="267">
        <v>1</v>
      </c>
      <c r="AE100" s="266">
        <v>14</v>
      </c>
      <c r="AF100" s="267">
        <v>3</v>
      </c>
      <c r="AG100" s="273"/>
      <c r="AH100" s="270">
        <v>1</v>
      </c>
      <c r="AI100" s="266">
        <v>10</v>
      </c>
      <c r="AJ100" s="272">
        <v>1</v>
      </c>
      <c r="AK100" s="266">
        <v>10</v>
      </c>
      <c r="AL100" s="272">
        <v>3</v>
      </c>
      <c r="AM100" s="273"/>
      <c r="AN100" s="1063"/>
      <c r="AO100" s="1064"/>
      <c r="AP100" s="1064"/>
      <c r="AQ100" s="1065"/>
      <c r="AR100" s="1037"/>
      <c r="AS100" s="1038"/>
      <c r="AT100" s="1" t="s">
        <v>492</v>
      </c>
      <c r="AU100" s="17" t="s">
        <v>493</v>
      </c>
    </row>
    <row r="101" spans="1:47" ht="15.75" hidden="1" customHeight="1" thickBot="1" x14ac:dyDescent="0.25">
      <c r="A101" s="382" t="s">
        <v>282</v>
      </c>
      <c r="B101" s="280" t="s">
        <v>19</v>
      </c>
      <c r="C101" s="275" t="s">
        <v>283</v>
      </c>
      <c r="D101" s="281"/>
      <c r="E101" s="150" t="str">
        <f t="shared" si="44"/>
        <v/>
      </c>
      <c r="F101" s="232"/>
      <c r="G101" s="150" t="str">
        <f t="shared" si="45"/>
        <v/>
      </c>
      <c r="H101" s="232"/>
      <c r="I101" s="282"/>
      <c r="J101" s="281"/>
      <c r="K101" s="150" t="str">
        <f t="shared" si="46"/>
        <v/>
      </c>
      <c r="L101" s="232"/>
      <c r="M101" s="150" t="str">
        <f t="shared" si="47"/>
        <v/>
      </c>
      <c r="N101" s="232"/>
      <c r="O101" s="282"/>
      <c r="P101" s="281"/>
      <c r="Q101" s="150"/>
      <c r="R101" s="232"/>
      <c r="S101" s="150"/>
      <c r="T101" s="232"/>
      <c r="U101" s="282"/>
      <c r="V101" s="270">
        <v>1</v>
      </c>
      <c r="W101" s="271">
        <v>14</v>
      </c>
      <c r="X101" s="272">
        <v>1</v>
      </c>
      <c r="Y101" s="271">
        <v>14</v>
      </c>
      <c r="Z101" s="272">
        <v>3</v>
      </c>
      <c r="AA101" s="273"/>
      <c r="AB101" s="270">
        <v>1</v>
      </c>
      <c r="AC101" s="271">
        <v>14</v>
      </c>
      <c r="AD101" s="272">
        <v>1</v>
      </c>
      <c r="AE101" s="271">
        <v>14</v>
      </c>
      <c r="AF101" s="272">
        <v>3</v>
      </c>
      <c r="AG101" s="273"/>
      <c r="AH101" s="270">
        <v>1</v>
      </c>
      <c r="AI101" s="266">
        <v>10</v>
      </c>
      <c r="AJ101" s="272">
        <v>1</v>
      </c>
      <c r="AK101" s="266">
        <v>10</v>
      </c>
      <c r="AL101" s="272">
        <v>3</v>
      </c>
      <c r="AM101" s="273"/>
      <c r="AN101" s="1063"/>
      <c r="AO101" s="1064"/>
      <c r="AP101" s="1064"/>
      <c r="AQ101" s="1065"/>
      <c r="AR101" s="1037"/>
      <c r="AS101" s="1038"/>
      <c r="AT101" s="1" t="s">
        <v>492</v>
      </c>
      <c r="AU101" s="17" t="s">
        <v>494</v>
      </c>
    </row>
    <row r="102" spans="1:47" ht="15.75" hidden="1" customHeight="1" thickBot="1" x14ac:dyDescent="0.25">
      <c r="A102" s="382" t="s">
        <v>284</v>
      </c>
      <c r="B102" s="280" t="s">
        <v>19</v>
      </c>
      <c r="C102" s="275" t="s">
        <v>285</v>
      </c>
      <c r="D102" s="281"/>
      <c r="E102" s="150"/>
      <c r="F102" s="232"/>
      <c r="G102" s="150"/>
      <c r="H102" s="232"/>
      <c r="I102" s="282"/>
      <c r="J102" s="281"/>
      <c r="K102" s="150"/>
      <c r="L102" s="232"/>
      <c r="M102" s="150"/>
      <c r="N102" s="232"/>
      <c r="O102" s="282"/>
      <c r="P102" s="281"/>
      <c r="Q102" s="150"/>
      <c r="R102" s="232"/>
      <c r="S102" s="150"/>
      <c r="T102" s="232"/>
      <c r="U102" s="282"/>
      <c r="V102" s="265">
        <v>1</v>
      </c>
      <c r="W102" s="266">
        <v>14</v>
      </c>
      <c r="X102" s="267">
        <v>1</v>
      </c>
      <c r="Y102" s="266">
        <v>14</v>
      </c>
      <c r="Z102" s="267">
        <v>3</v>
      </c>
      <c r="AA102" s="273"/>
      <c r="AB102" s="265">
        <v>1</v>
      </c>
      <c r="AC102" s="266">
        <v>14</v>
      </c>
      <c r="AD102" s="267">
        <v>1</v>
      </c>
      <c r="AE102" s="266">
        <v>14</v>
      </c>
      <c r="AF102" s="267">
        <v>3</v>
      </c>
      <c r="AG102" s="273"/>
      <c r="AH102" s="265">
        <v>1</v>
      </c>
      <c r="AI102" s="266">
        <v>10</v>
      </c>
      <c r="AJ102" s="267">
        <v>1</v>
      </c>
      <c r="AK102" s="266">
        <v>10</v>
      </c>
      <c r="AL102" s="267">
        <v>3</v>
      </c>
      <c r="AM102" s="273"/>
      <c r="AN102" s="1034"/>
      <c r="AO102" s="1035"/>
      <c r="AP102" s="1035"/>
      <c r="AQ102" s="1036"/>
      <c r="AR102" s="1037"/>
      <c r="AS102" s="1038"/>
      <c r="AT102" s="1" t="s">
        <v>492</v>
      </c>
      <c r="AU102" s="17" t="s">
        <v>454</v>
      </c>
    </row>
    <row r="103" spans="1:47" ht="15.75" hidden="1" customHeight="1" thickBot="1" x14ac:dyDescent="0.25">
      <c r="A103" s="382" t="s">
        <v>286</v>
      </c>
      <c r="B103" s="280" t="s">
        <v>19</v>
      </c>
      <c r="C103" s="283" t="s">
        <v>287</v>
      </c>
      <c r="D103" s="281"/>
      <c r="E103" s="150"/>
      <c r="F103" s="232"/>
      <c r="G103" s="150"/>
      <c r="H103" s="232"/>
      <c r="I103" s="282"/>
      <c r="J103" s="281"/>
      <c r="K103" s="150"/>
      <c r="L103" s="232"/>
      <c r="M103" s="150"/>
      <c r="N103" s="232"/>
      <c r="O103" s="282"/>
      <c r="P103" s="281"/>
      <c r="Q103" s="150"/>
      <c r="R103" s="232"/>
      <c r="S103" s="150"/>
      <c r="T103" s="232"/>
      <c r="U103" s="282"/>
      <c r="V103" s="265">
        <v>1</v>
      </c>
      <c r="W103" s="266">
        <v>14</v>
      </c>
      <c r="X103" s="267">
        <v>1</v>
      </c>
      <c r="Y103" s="266">
        <v>14</v>
      </c>
      <c r="Z103" s="267">
        <v>3</v>
      </c>
      <c r="AA103" s="268"/>
      <c r="AB103" s="265">
        <v>1</v>
      </c>
      <c r="AC103" s="266">
        <v>14</v>
      </c>
      <c r="AD103" s="267">
        <v>1</v>
      </c>
      <c r="AE103" s="266">
        <v>14</v>
      </c>
      <c r="AF103" s="267">
        <v>3</v>
      </c>
      <c r="AG103" s="268"/>
      <c r="AH103" s="265">
        <v>1</v>
      </c>
      <c r="AI103" s="266">
        <v>10</v>
      </c>
      <c r="AJ103" s="267">
        <v>1</v>
      </c>
      <c r="AK103" s="266">
        <v>10</v>
      </c>
      <c r="AL103" s="267">
        <v>3</v>
      </c>
      <c r="AM103" s="268"/>
      <c r="AN103" s="1034"/>
      <c r="AO103" s="1035"/>
      <c r="AP103" s="1035"/>
      <c r="AQ103" s="1036"/>
      <c r="AR103" s="1037"/>
      <c r="AS103" s="1038"/>
      <c r="AT103" s="1" t="s">
        <v>488</v>
      </c>
      <c r="AU103" s="17" t="s">
        <v>489</v>
      </c>
    </row>
    <row r="104" spans="1:47" ht="15.75" hidden="1" customHeight="1" thickBot="1" x14ac:dyDescent="0.25">
      <c r="A104" s="382" t="s">
        <v>288</v>
      </c>
      <c r="B104" s="280" t="s">
        <v>19</v>
      </c>
      <c r="C104" s="284" t="s">
        <v>289</v>
      </c>
      <c r="D104" s="281"/>
      <c r="E104" s="150"/>
      <c r="F104" s="232"/>
      <c r="G104" s="150"/>
      <c r="H104" s="232"/>
      <c r="I104" s="282"/>
      <c r="J104" s="281"/>
      <c r="K104" s="150"/>
      <c r="L104" s="232"/>
      <c r="M104" s="150"/>
      <c r="N104" s="232"/>
      <c r="O104" s="282"/>
      <c r="P104" s="281"/>
      <c r="Q104" s="150"/>
      <c r="R104" s="232"/>
      <c r="S104" s="150"/>
      <c r="T104" s="232"/>
      <c r="U104" s="282"/>
      <c r="V104" s="270">
        <v>1</v>
      </c>
      <c r="W104" s="271">
        <v>14</v>
      </c>
      <c r="X104" s="272">
        <v>1</v>
      </c>
      <c r="Y104" s="271">
        <v>14</v>
      </c>
      <c r="Z104" s="272">
        <v>3</v>
      </c>
      <c r="AA104" s="273"/>
      <c r="AB104" s="270">
        <v>1</v>
      </c>
      <c r="AC104" s="271">
        <v>14</v>
      </c>
      <c r="AD104" s="272">
        <v>1</v>
      </c>
      <c r="AE104" s="271">
        <v>14</v>
      </c>
      <c r="AF104" s="272">
        <v>3</v>
      </c>
      <c r="AG104" s="273"/>
      <c r="AH104" s="270">
        <v>1</v>
      </c>
      <c r="AI104" s="266">
        <v>10</v>
      </c>
      <c r="AJ104" s="272">
        <v>1</v>
      </c>
      <c r="AK104" s="266">
        <v>10</v>
      </c>
      <c r="AL104" s="272">
        <v>3</v>
      </c>
      <c r="AM104" s="273"/>
      <c r="AN104" s="1034"/>
      <c r="AO104" s="1035"/>
      <c r="AP104" s="1035"/>
      <c r="AQ104" s="1036"/>
      <c r="AR104" s="1037"/>
      <c r="AS104" s="1038"/>
      <c r="AT104" s="1" t="s">
        <v>488</v>
      </c>
      <c r="AU104" s="17" t="s">
        <v>489</v>
      </c>
    </row>
    <row r="105" spans="1:47" ht="15.75" hidden="1" customHeight="1" thickBot="1" x14ac:dyDescent="0.25">
      <c r="A105" s="382" t="s">
        <v>290</v>
      </c>
      <c r="B105" s="280" t="s">
        <v>19</v>
      </c>
      <c r="C105" s="284" t="s">
        <v>291</v>
      </c>
      <c r="D105" s="281"/>
      <c r="E105" s="150"/>
      <c r="F105" s="232"/>
      <c r="G105" s="150"/>
      <c r="H105" s="232"/>
      <c r="I105" s="282"/>
      <c r="J105" s="281"/>
      <c r="K105" s="150"/>
      <c r="L105" s="232"/>
      <c r="M105" s="150"/>
      <c r="N105" s="232"/>
      <c r="O105" s="282"/>
      <c r="P105" s="281"/>
      <c r="Q105" s="150"/>
      <c r="R105" s="232"/>
      <c r="S105" s="150"/>
      <c r="T105" s="232"/>
      <c r="U105" s="282"/>
      <c r="V105" s="270">
        <v>1</v>
      </c>
      <c r="W105" s="271">
        <v>14</v>
      </c>
      <c r="X105" s="272">
        <v>1</v>
      </c>
      <c r="Y105" s="271">
        <v>14</v>
      </c>
      <c r="Z105" s="272">
        <v>3</v>
      </c>
      <c r="AA105" s="273"/>
      <c r="AB105" s="270">
        <v>1</v>
      </c>
      <c r="AC105" s="271">
        <v>14</v>
      </c>
      <c r="AD105" s="272">
        <v>1</v>
      </c>
      <c r="AE105" s="271">
        <v>14</v>
      </c>
      <c r="AF105" s="272">
        <v>3</v>
      </c>
      <c r="AG105" s="273"/>
      <c r="AH105" s="270">
        <v>1</v>
      </c>
      <c r="AI105" s="266">
        <v>10</v>
      </c>
      <c r="AJ105" s="272">
        <v>1</v>
      </c>
      <c r="AK105" s="266">
        <v>10</v>
      </c>
      <c r="AL105" s="272">
        <v>3</v>
      </c>
      <c r="AM105" s="273"/>
      <c r="AN105" s="285"/>
      <c r="AO105" s="286"/>
      <c r="AP105" s="286"/>
      <c r="AQ105" s="287"/>
      <c r="AR105" s="288"/>
      <c r="AS105" s="289"/>
      <c r="AT105" s="1" t="s">
        <v>488</v>
      </c>
      <c r="AU105" s="17" t="s">
        <v>489</v>
      </c>
    </row>
    <row r="106" spans="1:47" ht="15.75" hidden="1" customHeight="1" thickBot="1" x14ac:dyDescent="0.25">
      <c r="A106" s="383" t="s">
        <v>292</v>
      </c>
      <c r="B106" s="290" t="s">
        <v>19</v>
      </c>
      <c r="C106" s="291" t="s">
        <v>293</v>
      </c>
      <c r="D106" s="292"/>
      <c r="E106" s="238"/>
      <c r="F106" s="293"/>
      <c r="G106" s="238"/>
      <c r="H106" s="293"/>
      <c r="I106" s="294"/>
      <c r="J106" s="292"/>
      <c r="K106" s="238"/>
      <c r="L106" s="293"/>
      <c r="M106" s="238"/>
      <c r="N106" s="293"/>
      <c r="O106" s="294"/>
      <c r="P106" s="292"/>
      <c r="Q106" s="238"/>
      <c r="R106" s="293"/>
      <c r="S106" s="238"/>
      <c r="T106" s="293"/>
      <c r="U106" s="294"/>
      <c r="V106" s="265">
        <v>1</v>
      </c>
      <c r="W106" s="266">
        <v>14</v>
      </c>
      <c r="X106" s="267">
        <v>1</v>
      </c>
      <c r="Y106" s="266">
        <v>14</v>
      </c>
      <c r="Z106" s="267">
        <v>3</v>
      </c>
      <c r="AA106" s="268"/>
      <c r="AB106" s="265">
        <v>1</v>
      </c>
      <c r="AC106" s="266">
        <v>14</v>
      </c>
      <c r="AD106" s="267">
        <v>1</v>
      </c>
      <c r="AE106" s="266">
        <v>14</v>
      </c>
      <c r="AF106" s="267">
        <v>3</v>
      </c>
      <c r="AG106" s="268"/>
      <c r="AH106" s="265">
        <v>1</v>
      </c>
      <c r="AI106" s="266">
        <v>10</v>
      </c>
      <c r="AJ106" s="267">
        <v>1</v>
      </c>
      <c r="AK106" s="266">
        <v>10</v>
      </c>
      <c r="AL106" s="267">
        <v>3</v>
      </c>
      <c r="AM106" s="268"/>
      <c r="AN106" s="285"/>
      <c r="AO106" s="286"/>
      <c r="AP106" s="286"/>
      <c r="AQ106" s="287"/>
      <c r="AR106" s="288"/>
      <c r="AS106" s="289"/>
      <c r="AT106" s="1" t="s">
        <v>488</v>
      </c>
      <c r="AU106" s="17" t="s">
        <v>489</v>
      </c>
    </row>
    <row r="107" spans="1:47" ht="15.75" hidden="1" customHeight="1" thickBot="1" x14ac:dyDescent="0.25">
      <c r="A107" s="382" t="s">
        <v>294</v>
      </c>
      <c r="B107" s="290" t="s">
        <v>19</v>
      </c>
      <c r="C107" s="284" t="s">
        <v>295</v>
      </c>
      <c r="D107" s="295"/>
      <c r="E107" s="296"/>
      <c r="F107" s="297"/>
      <c r="G107" s="296"/>
      <c r="H107" s="297"/>
      <c r="I107" s="298"/>
      <c r="J107" s="295"/>
      <c r="K107" s="296"/>
      <c r="L107" s="297"/>
      <c r="M107" s="296"/>
      <c r="N107" s="297"/>
      <c r="O107" s="298"/>
      <c r="P107" s="295"/>
      <c r="Q107" s="296"/>
      <c r="R107" s="297"/>
      <c r="S107" s="296"/>
      <c r="T107" s="297"/>
      <c r="U107" s="298"/>
      <c r="V107" s="270">
        <v>1</v>
      </c>
      <c r="W107" s="271">
        <v>14</v>
      </c>
      <c r="X107" s="272">
        <v>1</v>
      </c>
      <c r="Y107" s="271">
        <v>14</v>
      </c>
      <c r="Z107" s="272">
        <v>3</v>
      </c>
      <c r="AA107" s="273"/>
      <c r="AB107" s="270">
        <v>1</v>
      </c>
      <c r="AC107" s="271">
        <v>14</v>
      </c>
      <c r="AD107" s="272">
        <v>1</v>
      </c>
      <c r="AE107" s="271">
        <v>14</v>
      </c>
      <c r="AF107" s="272">
        <v>3</v>
      </c>
      <c r="AG107" s="273"/>
      <c r="AH107" s="270">
        <v>1</v>
      </c>
      <c r="AI107" s="266">
        <v>10</v>
      </c>
      <c r="AJ107" s="272">
        <v>1</v>
      </c>
      <c r="AK107" s="266">
        <v>10</v>
      </c>
      <c r="AL107" s="272">
        <v>3</v>
      </c>
      <c r="AM107" s="273"/>
      <c r="AN107" s="285"/>
      <c r="AO107" s="286"/>
      <c r="AP107" s="286"/>
      <c r="AQ107" s="287"/>
      <c r="AR107" s="288"/>
      <c r="AS107" s="289"/>
      <c r="AT107" s="1" t="s">
        <v>437</v>
      </c>
      <c r="AU107" s="17" t="s">
        <v>495</v>
      </c>
    </row>
    <row r="108" spans="1:47" ht="15.75" hidden="1" customHeight="1" thickBot="1" x14ac:dyDescent="0.25">
      <c r="A108" s="382" t="s">
        <v>296</v>
      </c>
      <c r="B108" s="290" t="s">
        <v>19</v>
      </c>
      <c r="C108" s="284" t="s">
        <v>297</v>
      </c>
      <c r="D108" s="295"/>
      <c r="E108" s="296"/>
      <c r="F108" s="297"/>
      <c r="G108" s="296"/>
      <c r="H108" s="297"/>
      <c r="I108" s="298"/>
      <c r="J108" s="295"/>
      <c r="K108" s="296"/>
      <c r="L108" s="297"/>
      <c r="M108" s="296"/>
      <c r="N108" s="297"/>
      <c r="O108" s="298"/>
      <c r="P108" s="295"/>
      <c r="Q108" s="296"/>
      <c r="R108" s="297"/>
      <c r="S108" s="296"/>
      <c r="T108" s="297"/>
      <c r="U108" s="298"/>
      <c r="V108" s="270">
        <v>1</v>
      </c>
      <c r="W108" s="271">
        <v>14</v>
      </c>
      <c r="X108" s="272">
        <v>1</v>
      </c>
      <c r="Y108" s="271">
        <v>14</v>
      </c>
      <c r="Z108" s="272">
        <v>3</v>
      </c>
      <c r="AA108" s="273"/>
      <c r="AB108" s="270">
        <v>1</v>
      </c>
      <c r="AC108" s="271">
        <v>14</v>
      </c>
      <c r="AD108" s="272">
        <v>1</v>
      </c>
      <c r="AE108" s="271">
        <v>14</v>
      </c>
      <c r="AF108" s="272">
        <v>3</v>
      </c>
      <c r="AG108" s="273"/>
      <c r="AH108" s="270">
        <v>1</v>
      </c>
      <c r="AI108" s="266">
        <v>10</v>
      </c>
      <c r="AJ108" s="272">
        <v>1</v>
      </c>
      <c r="AK108" s="266">
        <v>10</v>
      </c>
      <c r="AL108" s="272">
        <v>3</v>
      </c>
      <c r="AM108" s="273"/>
      <c r="AN108" s="285"/>
      <c r="AO108" s="286"/>
      <c r="AP108" s="286"/>
      <c r="AQ108" s="287"/>
      <c r="AR108" s="288"/>
      <c r="AS108" s="289"/>
      <c r="AT108" s="1" t="s">
        <v>437</v>
      </c>
      <c r="AU108" s="17" t="s">
        <v>487</v>
      </c>
    </row>
    <row r="109" spans="1:47" ht="15.75" hidden="1" customHeight="1" thickBot="1" x14ac:dyDescent="0.25">
      <c r="A109" s="382" t="s">
        <v>298</v>
      </c>
      <c r="B109" s="290" t="s">
        <v>19</v>
      </c>
      <c r="C109" s="284" t="s">
        <v>299</v>
      </c>
      <c r="D109" s="295"/>
      <c r="E109" s="296"/>
      <c r="F109" s="297"/>
      <c r="G109" s="296"/>
      <c r="H109" s="297"/>
      <c r="I109" s="298"/>
      <c r="J109" s="295"/>
      <c r="K109" s="296"/>
      <c r="L109" s="297"/>
      <c r="M109" s="296"/>
      <c r="N109" s="297"/>
      <c r="O109" s="298"/>
      <c r="P109" s="295"/>
      <c r="Q109" s="296"/>
      <c r="R109" s="297"/>
      <c r="S109" s="296"/>
      <c r="T109" s="297"/>
      <c r="U109" s="298"/>
      <c r="V109" s="265">
        <v>1</v>
      </c>
      <c r="W109" s="266">
        <v>14</v>
      </c>
      <c r="X109" s="267">
        <v>1</v>
      </c>
      <c r="Y109" s="266">
        <v>14</v>
      </c>
      <c r="Z109" s="267">
        <v>3</v>
      </c>
      <c r="AA109" s="273"/>
      <c r="AB109" s="265">
        <v>1</v>
      </c>
      <c r="AC109" s="266">
        <v>14</v>
      </c>
      <c r="AD109" s="267">
        <v>1</v>
      </c>
      <c r="AE109" s="266">
        <v>14</v>
      </c>
      <c r="AF109" s="267">
        <v>3</v>
      </c>
      <c r="AG109" s="273"/>
      <c r="AH109" s="265">
        <v>1</v>
      </c>
      <c r="AI109" s="266">
        <v>10</v>
      </c>
      <c r="AJ109" s="267">
        <v>1</v>
      </c>
      <c r="AK109" s="266">
        <v>10</v>
      </c>
      <c r="AL109" s="267">
        <v>3</v>
      </c>
      <c r="AM109" s="273"/>
      <c r="AN109" s="285"/>
      <c r="AO109" s="286"/>
      <c r="AP109" s="286"/>
      <c r="AQ109" s="287"/>
      <c r="AR109" s="288"/>
      <c r="AS109" s="289"/>
      <c r="AT109" s="1" t="s">
        <v>464</v>
      </c>
      <c r="AU109" s="17" t="s">
        <v>496</v>
      </c>
    </row>
    <row r="110" spans="1:47" s="28" customFormat="1" ht="15.75" hidden="1" customHeight="1" thickBot="1" x14ac:dyDescent="0.25">
      <c r="A110" s="384" t="s">
        <v>300</v>
      </c>
      <c r="B110" s="299" t="s">
        <v>19</v>
      </c>
      <c r="C110" s="300" t="s">
        <v>301</v>
      </c>
      <c r="D110" s="301"/>
      <c r="E110" s="302"/>
      <c r="F110" s="303"/>
      <c r="G110" s="302"/>
      <c r="H110" s="303"/>
      <c r="I110" s="304"/>
      <c r="J110" s="301"/>
      <c r="K110" s="302"/>
      <c r="L110" s="303"/>
      <c r="M110" s="302"/>
      <c r="N110" s="303"/>
      <c r="O110" s="304"/>
      <c r="P110" s="301"/>
      <c r="Q110" s="302"/>
      <c r="R110" s="303"/>
      <c r="S110" s="302"/>
      <c r="T110" s="303"/>
      <c r="U110" s="304"/>
      <c r="V110" s="305">
        <v>1</v>
      </c>
      <c r="W110" s="306">
        <v>14</v>
      </c>
      <c r="X110" s="307">
        <v>1</v>
      </c>
      <c r="Y110" s="306">
        <v>14</v>
      </c>
      <c r="Z110" s="307">
        <v>3</v>
      </c>
      <c r="AA110" s="308"/>
      <c r="AB110" s="305">
        <v>1</v>
      </c>
      <c r="AC110" s="306">
        <v>14</v>
      </c>
      <c r="AD110" s="307">
        <v>1</v>
      </c>
      <c r="AE110" s="306">
        <v>14</v>
      </c>
      <c r="AF110" s="307">
        <v>3</v>
      </c>
      <c r="AG110" s="308"/>
      <c r="AH110" s="305">
        <v>1</v>
      </c>
      <c r="AI110" s="306">
        <v>10</v>
      </c>
      <c r="AJ110" s="307">
        <v>1</v>
      </c>
      <c r="AK110" s="306">
        <v>10</v>
      </c>
      <c r="AL110" s="307">
        <v>3</v>
      </c>
      <c r="AM110" s="308"/>
      <c r="AN110" s="309"/>
      <c r="AO110" s="310"/>
      <c r="AP110" s="310"/>
      <c r="AQ110" s="311"/>
      <c r="AR110" s="312"/>
      <c r="AS110" s="313"/>
      <c r="AT110" s="1" t="s">
        <v>464</v>
      </c>
      <c r="AU110" s="27"/>
    </row>
    <row r="111" spans="1:47" ht="15.75" hidden="1" customHeight="1" x14ac:dyDescent="0.2">
      <c r="A111" s="382" t="s">
        <v>302</v>
      </c>
      <c r="B111" s="290" t="s">
        <v>19</v>
      </c>
      <c r="C111" s="284" t="s">
        <v>303</v>
      </c>
      <c r="D111" s="295"/>
      <c r="E111" s="296"/>
      <c r="F111" s="297"/>
      <c r="G111" s="296"/>
      <c r="H111" s="297"/>
      <c r="I111" s="298"/>
      <c r="J111" s="295"/>
      <c r="K111" s="296"/>
      <c r="L111" s="297"/>
      <c r="M111" s="296"/>
      <c r="N111" s="297"/>
      <c r="O111" s="298"/>
      <c r="P111" s="295"/>
      <c r="Q111" s="296"/>
      <c r="R111" s="297"/>
      <c r="S111" s="296"/>
      <c r="T111" s="297"/>
      <c r="U111" s="298"/>
      <c r="V111" s="270">
        <v>1</v>
      </c>
      <c r="W111" s="271">
        <v>14</v>
      </c>
      <c r="X111" s="272">
        <v>1</v>
      </c>
      <c r="Y111" s="271">
        <v>14</v>
      </c>
      <c r="Z111" s="272">
        <v>3</v>
      </c>
      <c r="AA111" s="273"/>
      <c r="AB111" s="270">
        <v>1</v>
      </c>
      <c r="AC111" s="271">
        <v>14</v>
      </c>
      <c r="AD111" s="272">
        <v>1</v>
      </c>
      <c r="AE111" s="271">
        <v>14</v>
      </c>
      <c r="AF111" s="272">
        <v>3</v>
      </c>
      <c r="AG111" s="273"/>
      <c r="AH111" s="270">
        <v>1</v>
      </c>
      <c r="AI111" s="266">
        <v>10</v>
      </c>
      <c r="AJ111" s="272">
        <v>1</v>
      </c>
      <c r="AK111" s="266">
        <v>10</v>
      </c>
      <c r="AL111" s="272">
        <v>3</v>
      </c>
      <c r="AM111" s="273"/>
      <c r="AN111" s="285"/>
      <c r="AO111" s="286"/>
      <c r="AP111" s="286"/>
      <c r="AQ111" s="287"/>
      <c r="AR111" s="288"/>
      <c r="AS111" s="289"/>
      <c r="AT111" s="1" t="s">
        <v>490</v>
      </c>
      <c r="AU111" s="17" t="s">
        <v>497</v>
      </c>
    </row>
    <row r="112" spans="1:47" ht="15.75" hidden="1" customHeight="1" thickBot="1" x14ac:dyDescent="0.25">
      <c r="A112" s="382" t="s">
        <v>498</v>
      </c>
      <c r="B112" s="314" t="s">
        <v>19</v>
      </c>
      <c r="C112" s="284" t="s">
        <v>499</v>
      </c>
      <c r="D112" s="295"/>
      <c r="E112" s="296"/>
      <c r="F112" s="297"/>
      <c r="G112" s="296"/>
      <c r="H112" s="297"/>
      <c r="I112" s="298"/>
      <c r="J112" s="295"/>
      <c r="K112" s="296"/>
      <c r="L112" s="297"/>
      <c r="M112" s="296"/>
      <c r="N112" s="297"/>
      <c r="O112" s="298"/>
      <c r="P112" s="295"/>
      <c r="Q112" s="296"/>
      <c r="R112" s="297"/>
      <c r="S112" s="296"/>
      <c r="T112" s="297"/>
      <c r="U112" s="298"/>
      <c r="V112" s="295"/>
      <c r="W112" s="296"/>
      <c r="X112" s="297">
        <v>2</v>
      </c>
      <c r="Y112" s="296">
        <v>28</v>
      </c>
      <c r="Z112" s="297">
        <v>3</v>
      </c>
      <c r="AA112" s="298" t="s">
        <v>67</v>
      </c>
      <c r="AB112" s="295"/>
      <c r="AC112" s="296"/>
      <c r="AD112" s="297">
        <v>2</v>
      </c>
      <c r="AE112" s="296">
        <v>28</v>
      </c>
      <c r="AF112" s="297">
        <v>3</v>
      </c>
      <c r="AG112" s="298" t="s">
        <v>67</v>
      </c>
      <c r="AH112" s="295"/>
      <c r="AI112" s="296"/>
      <c r="AJ112" s="297">
        <v>2</v>
      </c>
      <c r="AK112" s="296">
        <v>20</v>
      </c>
      <c r="AL112" s="297">
        <v>3</v>
      </c>
      <c r="AM112" s="298" t="s">
        <v>67</v>
      </c>
      <c r="AN112" s="285"/>
      <c r="AO112" s="286"/>
      <c r="AP112" s="286"/>
      <c r="AQ112" s="287"/>
      <c r="AR112" s="288"/>
      <c r="AS112" s="289"/>
      <c r="AT112" s="1" t="s">
        <v>490</v>
      </c>
      <c r="AU112" s="17" t="s">
        <v>497</v>
      </c>
    </row>
    <row r="113" spans="1:47" ht="15.75" hidden="1" customHeight="1" thickBot="1" x14ac:dyDescent="0.25">
      <c r="A113" s="382" t="s">
        <v>304</v>
      </c>
      <c r="B113" s="290" t="s">
        <v>19</v>
      </c>
      <c r="C113" s="284" t="s">
        <v>305</v>
      </c>
      <c r="D113" s="295"/>
      <c r="E113" s="296"/>
      <c r="F113" s="297"/>
      <c r="G113" s="296"/>
      <c r="H113" s="297"/>
      <c r="I113" s="298"/>
      <c r="J113" s="295"/>
      <c r="K113" s="296"/>
      <c r="L113" s="297"/>
      <c r="M113" s="296"/>
      <c r="N113" s="297"/>
      <c r="O113" s="298"/>
      <c r="P113" s="295"/>
      <c r="Q113" s="296"/>
      <c r="R113" s="297"/>
      <c r="S113" s="296"/>
      <c r="T113" s="297"/>
      <c r="U113" s="298"/>
      <c r="V113" s="265">
        <v>1</v>
      </c>
      <c r="W113" s="266">
        <v>14</v>
      </c>
      <c r="X113" s="267">
        <v>1</v>
      </c>
      <c r="Y113" s="266">
        <v>14</v>
      </c>
      <c r="Z113" s="267">
        <v>3</v>
      </c>
      <c r="AA113" s="268"/>
      <c r="AB113" s="265">
        <v>1</v>
      </c>
      <c r="AC113" s="266">
        <v>14</v>
      </c>
      <c r="AD113" s="267">
        <v>1</v>
      </c>
      <c r="AE113" s="266">
        <v>14</v>
      </c>
      <c r="AF113" s="267">
        <v>3</v>
      </c>
      <c r="AG113" s="268"/>
      <c r="AH113" s="270">
        <v>1</v>
      </c>
      <c r="AI113" s="266">
        <v>10</v>
      </c>
      <c r="AJ113" s="272">
        <v>1</v>
      </c>
      <c r="AK113" s="266">
        <v>10</v>
      </c>
      <c r="AL113" s="272">
        <v>3</v>
      </c>
      <c r="AM113" s="268"/>
      <c r="AN113" s="285"/>
      <c r="AO113" s="286"/>
      <c r="AP113" s="286"/>
      <c r="AQ113" s="287"/>
      <c r="AR113" s="288"/>
      <c r="AS113" s="289"/>
      <c r="AT113" s="1" t="s">
        <v>490</v>
      </c>
      <c r="AU113" s="17" t="s">
        <v>497</v>
      </c>
    </row>
    <row r="114" spans="1:47" ht="15.75" hidden="1" customHeight="1" thickBot="1" x14ac:dyDescent="0.25">
      <c r="A114" s="382" t="s">
        <v>306</v>
      </c>
      <c r="B114" s="290" t="s">
        <v>19</v>
      </c>
      <c r="C114" s="284" t="s">
        <v>307</v>
      </c>
      <c r="D114" s="295"/>
      <c r="E114" s="296"/>
      <c r="F114" s="297"/>
      <c r="G114" s="296"/>
      <c r="H114" s="297"/>
      <c r="I114" s="298"/>
      <c r="J114" s="295"/>
      <c r="K114" s="296"/>
      <c r="L114" s="297"/>
      <c r="M114" s="296"/>
      <c r="N114" s="297"/>
      <c r="O114" s="298"/>
      <c r="P114" s="295"/>
      <c r="Q114" s="296"/>
      <c r="R114" s="297"/>
      <c r="S114" s="296"/>
      <c r="T114" s="297"/>
      <c r="U114" s="298"/>
      <c r="V114" s="270">
        <v>1</v>
      </c>
      <c r="W114" s="271">
        <v>14</v>
      </c>
      <c r="X114" s="272">
        <v>1</v>
      </c>
      <c r="Y114" s="271">
        <v>14</v>
      </c>
      <c r="Z114" s="272">
        <v>3</v>
      </c>
      <c r="AA114" s="273"/>
      <c r="AB114" s="270">
        <v>1</v>
      </c>
      <c r="AC114" s="271">
        <v>14</v>
      </c>
      <c r="AD114" s="272">
        <v>1</v>
      </c>
      <c r="AE114" s="271">
        <v>14</v>
      </c>
      <c r="AF114" s="272">
        <v>3</v>
      </c>
      <c r="AG114" s="273"/>
      <c r="AH114" s="265">
        <v>1</v>
      </c>
      <c r="AI114" s="266">
        <v>10</v>
      </c>
      <c r="AJ114" s="267">
        <v>1</v>
      </c>
      <c r="AK114" s="266">
        <v>10</v>
      </c>
      <c r="AL114" s="267">
        <v>3</v>
      </c>
      <c r="AM114" s="273"/>
      <c r="AN114" s="285"/>
      <c r="AO114" s="286"/>
      <c r="AP114" s="286"/>
      <c r="AQ114" s="287"/>
      <c r="AR114" s="288"/>
      <c r="AS114" s="289"/>
      <c r="AT114" s="1" t="s">
        <v>490</v>
      </c>
      <c r="AU114" s="17" t="s">
        <v>500</v>
      </c>
    </row>
    <row r="115" spans="1:47" ht="15.75" hidden="1" customHeight="1" thickBot="1" x14ac:dyDescent="0.25">
      <c r="A115" s="382" t="s">
        <v>308</v>
      </c>
      <c r="B115" s="290" t="s">
        <v>19</v>
      </c>
      <c r="C115" s="284" t="s">
        <v>309</v>
      </c>
      <c r="D115" s="295"/>
      <c r="E115" s="296"/>
      <c r="F115" s="297"/>
      <c r="G115" s="296"/>
      <c r="H115" s="297"/>
      <c r="I115" s="298"/>
      <c r="J115" s="295"/>
      <c r="K115" s="296"/>
      <c r="L115" s="297"/>
      <c r="M115" s="296"/>
      <c r="N115" s="297"/>
      <c r="O115" s="298"/>
      <c r="P115" s="295"/>
      <c r="Q115" s="296"/>
      <c r="R115" s="297"/>
      <c r="S115" s="296"/>
      <c r="T115" s="297"/>
      <c r="U115" s="298"/>
      <c r="V115" s="270">
        <v>1</v>
      </c>
      <c r="W115" s="271">
        <v>14</v>
      </c>
      <c r="X115" s="272">
        <v>1</v>
      </c>
      <c r="Y115" s="271">
        <v>14</v>
      </c>
      <c r="Z115" s="272">
        <v>3</v>
      </c>
      <c r="AA115" s="273"/>
      <c r="AB115" s="270">
        <v>1</v>
      </c>
      <c r="AC115" s="271">
        <v>14</v>
      </c>
      <c r="AD115" s="272">
        <v>1</v>
      </c>
      <c r="AE115" s="271">
        <v>14</v>
      </c>
      <c r="AF115" s="272">
        <v>3</v>
      </c>
      <c r="AG115" s="273"/>
      <c r="AH115" s="265">
        <v>1</v>
      </c>
      <c r="AI115" s="266">
        <v>10</v>
      </c>
      <c r="AJ115" s="267">
        <v>1</v>
      </c>
      <c r="AK115" s="266">
        <v>10</v>
      </c>
      <c r="AL115" s="267">
        <v>3</v>
      </c>
      <c r="AM115" s="273"/>
      <c r="AN115" s="285"/>
      <c r="AO115" s="286"/>
      <c r="AP115" s="286"/>
      <c r="AQ115" s="287"/>
      <c r="AR115" s="288"/>
      <c r="AS115" s="289"/>
      <c r="AT115" s="1" t="s">
        <v>473</v>
      </c>
      <c r="AU115" s="17" t="s">
        <v>474</v>
      </c>
    </row>
    <row r="116" spans="1:47" ht="15.75" hidden="1" customHeight="1" thickBot="1" x14ac:dyDescent="0.25">
      <c r="A116" s="382" t="s">
        <v>310</v>
      </c>
      <c r="B116" s="290" t="s">
        <v>19</v>
      </c>
      <c r="C116" s="284" t="s">
        <v>311</v>
      </c>
      <c r="D116" s="295"/>
      <c r="E116" s="296"/>
      <c r="F116" s="297"/>
      <c r="G116" s="296"/>
      <c r="H116" s="297"/>
      <c r="I116" s="298"/>
      <c r="J116" s="295"/>
      <c r="K116" s="296"/>
      <c r="L116" s="297"/>
      <c r="M116" s="296"/>
      <c r="N116" s="297"/>
      <c r="O116" s="298"/>
      <c r="P116" s="295"/>
      <c r="Q116" s="296"/>
      <c r="R116" s="297"/>
      <c r="S116" s="296"/>
      <c r="T116" s="297"/>
      <c r="U116" s="298"/>
      <c r="V116" s="265">
        <v>1</v>
      </c>
      <c r="W116" s="266">
        <v>14</v>
      </c>
      <c r="X116" s="267">
        <v>1</v>
      </c>
      <c r="Y116" s="266">
        <v>14</v>
      </c>
      <c r="Z116" s="267">
        <v>3</v>
      </c>
      <c r="AA116" s="273"/>
      <c r="AB116" s="265">
        <v>1</v>
      </c>
      <c r="AC116" s="266">
        <v>14</v>
      </c>
      <c r="AD116" s="267">
        <v>1</v>
      </c>
      <c r="AE116" s="266">
        <v>14</v>
      </c>
      <c r="AF116" s="267">
        <v>3</v>
      </c>
      <c r="AG116" s="273"/>
      <c r="AH116" s="270">
        <v>1</v>
      </c>
      <c r="AI116" s="266">
        <v>10</v>
      </c>
      <c r="AJ116" s="272">
        <v>1</v>
      </c>
      <c r="AK116" s="266">
        <v>10</v>
      </c>
      <c r="AL116" s="272">
        <v>3</v>
      </c>
      <c r="AM116" s="273"/>
      <c r="AN116" s="285"/>
      <c r="AO116" s="286"/>
      <c r="AP116" s="286"/>
      <c r="AQ116" s="287"/>
      <c r="AR116" s="288"/>
      <c r="AS116" s="289"/>
      <c r="AT116" s="1" t="s">
        <v>473</v>
      </c>
      <c r="AU116" s="17" t="s">
        <v>474</v>
      </c>
    </row>
    <row r="117" spans="1:47" ht="15.75" hidden="1" customHeight="1" thickBot="1" x14ac:dyDescent="0.25">
      <c r="A117" s="382" t="s">
        <v>312</v>
      </c>
      <c r="B117" s="290" t="s">
        <v>19</v>
      </c>
      <c r="C117" s="284" t="s">
        <v>313</v>
      </c>
      <c r="D117" s="295"/>
      <c r="E117" s="296"/>
      <c r="F117" s="297"/>
      <c r="G117" s="296"/>
      <c r="H117" s="297"/>
      <c r="I117" s="298"/>
      <c r="J117" s="295"/>
      <c r="K117" s="296"/>
      <c r="L117" s="297"/>
      <c r="M117" s="296"/>
      <c r="N117" s="297"/>
      <c r="O117" s="298"/>
      <c r="P117" s="295"/>
      <c r="Q117" s="296"/>
      <c r="R117" s="297"/>
      <c r="S117" s="296"/>
      <c r="T117" s="297"/>
      <c r="U117" s="298"/>
      <c r="V117" s="265">
        <v>1</v>
      </c>
      <c r="W117" s="266">
        <v>14</v>
      </c>
      <c r="X117" s="267">
        <v>1</v>
      </c>
      <c r="Y117" s="266">
        <v>14</v>
      </c>
      <c r="Z117" s="267">
        <v>3</v>
      </c>
      <c r="AA117" s="268"/>
      <c r="AB117" s="265">
        <v>1</v>
      </c>
      <c r="AC117" s="266">
        <v>14</v>
      </c>
      <c r="AD117" s="267">
        <v>1</v>
      </c>
      <c r="AE117" s="266">
        <v>14</v>
      </c>
      <c r="AF117" s="267">
        <v>3</v>
      </c>
      <c r="AG117" s="268"/>
      <c r="AH117" s="270">
        <v>1</v>
      </c>
      <c r="AI117" s="266">
        <v>10</v>
      </c>
      <c r="AJ117" s="272">
        <v>1</v>
      </c>
      <c r="AK117" s="266">
        <v>10</v>
      </c>
      <c r="AL117" s="272">
        <v>3</v>
      </c>
      <c r="AM117" s="268"/>
      <c r="AN117" s="285"/>
      <c r="AO117" s="286"/>
      <c r="AP117" s="286"/>
      <c r="AQ117" s="287"/>
      <c r="AR117" s="288"/>
      <c r="AS117" s="289"/>
      <c r="AT117" s="1" t="s">
        <v>475</v>
      </c>
      <c r="AU117" s="17" t="s">
        <v>501</v>
      </c>
    </row>
    <row r="118" spans="1:47" ht="15.75" hidden="1" customHeight="1" thickBot="1" x14ac:dyDescent="0.25">
      <c r="A118" s="382" t="s">
        <v>314</v>
      </c>
      <c r="B118" s="290" t="s">
        <v>19</v>
      </c>
      <c r="C118" s="284" t="s">
        <v>315</v>
      </c>
      <c r="D118" s="295"/>
      <c r="E118" s="296"/>
      <c r="F118" s="297"/>
      <c r="G118" s="296"/>
      <c r="H118" s="297"/>
      <c r="I118" s="298"/>
      <c r="J118" s="295"/>
      <c r="K118" s="296"/>
      <c r="L118" s="297"/>
      <c r="M118" s="296"/>
      <c r="N118" s="297"/>
      <c r="O118" s="298"/>
      <c r="P118" s="295"/>
      <c r="Q118" s="296"/>
      <c r="R118" s="297"/>
      <c r="S118" s="296"/>
      <c r="T118" s="297"/>
      <c r="U118" s="298"/>
      <c r="V118" s="270">
        <v>1</v>
      </c>
      <c r="W118" s="271">
        <v>14</v>
      </c>
      <c r="X118" s="272">
        <v>1</v>
      </c>
      <c r="Y118" s="271">
        <v>14</v>
      </c>
      <c r="Z118" s="272">
        <v>3</v>
      </c>
      <c r="AA118" s="273"/>
      <c r="AB118" s="270">
        <v>1</v>
      </c>
      <c r="AC118" s="271">
        <v>14</v>
      </c>
      <c r="AD118" s="272">
        <v>1</v>
      </c>
      <c r="AE118" s="271">
        <v>14</v>
      </c>
      <c r="AF118" s="272">
        <v>3</v>
      </c>
      <c r="AG118" s="273"/>
      <c r="AH118" s="265">
        <v>1</v>
      </c>
      <c r="AI118" s="266">
        <v>10</v>
      </c>
      <c r="AJ118" s="267">
        <v>1</v>
      </c>
      <c r="AK118" s="266">
        <v>10</v>
      </c>
      <c r="AL118" s="267">
        <v>3</v>
      </c>
      <c r="AM118" s="273"/>
      <c r="AN118" s="285"/>
      <c r="AO118" s="286"/>
      <c r="AP118" s="286"/>
      <c r="AQ118" s="287"/>
      <c r="AR118" s="288"/>
      <c r="AS118" s="289"/>
      <c r="AT118" s="20" t="s">
        <v>440</v>
      </c>
      <c r="AU118" s="17"/>
    </row>
    <row r="119" spans="1:47" ht="15.75" hidden="1" customHeight="1" thickBot="1" x14ac:dyDescent="0.25">
      <c r="A119" s="382" t="s">
        <v>316</v>
      </c>
      <c r="B119" s="290" t="s">
        <v>19</v>
      </c>
      <c r="C119" s="284" t="s">
        <v>317</v>
      </c>
      <c r="D119" s="295"/>
      <c r="E119" s="296"/>
      <c r="F119" s="297"/>
      <c r="G119" s="296"/>
      <c r="H119" s="297"/>
      <c r="I119" s="298"/>
      <c r="J119" s="295"/>
      <c r="K119" s="296"/>
      <c r="L119" s="297"/>
      <c r="M119" s="296"/>
      <c r="N119" s="297"/>
      <c r="O119" s="298"/>
      <c r="P119" s="295"/>
      <c r="Q119" s="296"/>
      <c r="R119" s="297"/>
      <c r="S119" s="296"/>
      <c r="T119" s="297"/>
      <c r="U119" s="298"/>
      <c r="V119" s="265">
        <v>1</v>
      </c>
      <c r="W119" s="266">
        <v>14</v>
      </c>
      <c r="X119" s="267">
        <v>1</v>
      </c>
      <c r="Y119" s="266">
        <v>14</v>
      </c>
      <c r="Z119" s="267">
        <v>3</v>
      </c>
      <c r="AA119" s="268"/>
      <c r="AB119" s="265">
        <v>1</v>
      </c>
      <c r="AC119" s="266">
        <v>14</v>
      </c>
      <c r="AD119" s="267">
        <v>1</v>
      </c>
      <c r="AE119" s="266">
        <v>14</v>
      </c>
      <c r="AF119" s="267">
        <v>3</v>
      </c>
      <c r="AG119" s="268"/>
      <c r="AH119" s="265">
        <v>1</v>
      </c>
      <c r="AI119" s="266">
        <v>10</v>
      </c>
      <c r="AJ119" s="267">
        <v>1</v>
      </c>
      <c r="AK119" s="266">
        <v>10</v>
      </c>
      <c r="AL119" s="267">
        <v>3</v>
      </c>
      <c r="AM119" s="268"/>
      <c r="AN119" s="285"/>
      <c r="AO119" s="286"/>
      <c r="AP119" s="286"/>
      <c r="AQ119" s="287"/>
      <c r="AR119" s="288"/>
      <c r="AS119" s="289"/>
      <c r="AT119" s="1" t="s">
        <v>440</v>
      </c>
      <c r="AU119" s="17" t="s">
        <v>502</v>
      </c>
    </row>
    <row r="120" spans="1:47" ht="15.75" hidden="1" customHeight="1" thickBot="1" x14ac:dyDescent="0.25">
      <c r="A120" s="382" t="s">
        <v>318</v>
      </c>
      <c r="B120" s="290" t="s">
        <v>19</v>
      </c>
      <c r="C120" s="284" t="s">
        <v>319</v>
      </c>
      <c r="D120" s="295"/>
      <c r="E120" s="296"/>
      <c r="F120" s="297"/>
      <c r="G120" s="296"/>
      <c r="H120" s="297"/>
      <c r="I120" s="298"/>
      <c r="J120" s="295"/>
      <c r="K120" s="296"/>
      <c r="L120" s="297"/>
      <c r="M120" s="296"/>
      <c r="N120" s="297"/>
      <c r="O120" s="298"/>
      <c r="P120" s="295"/>
      <c r="Q120" s="296"/>
      <c r="R120" s="297"/>
      <c r="S120" s="296"/>
      <c r="T120" s="297"/>
      <c r="U120" s="298"/>
      <c r="V120" s="270">
        <v>1</v>
      </c>
      <c r="W120" s="271">
        <v>14</v>
      </c>
      <c r="X120" s="272">
        <v>1</v>
      </c>
      <c r="Y120" s="271">
        <v>14</v>
      </c>
      <c r="Z120" s="272">
        <v>3</v>
      </c>
      <c r="AA120" s="273"/>
      <c r="AB120" s="270">
        <v>1</v>
      </c>
      <c r="AC120" s="271">
        <v>14</v>
      </c>
      <c r="AD120" s="272">
        <v>1</v>
      </c>
      <c r="AE120" s="271">
        <v>14</v>
      </c>
      <c r="AF120" s="272">
        <v>3</v>
      </c>
      <c r="AG120" s="273"/>
      <c r="AH120" s="270">
        <v>1</v>
      </c>
      <c r="AI120" s="266">
        <v>10</v>
      </c>
      <c r="AJ120" s="272">
        <v>1</v>
      </c>
      <c r="AK120" s="266">
        <v>10</v>
      </c>
      <c r="AL120" s="272">
        <v>3</v>
      </c>
      <c r="AM120" s="273"/>
      <c r="AN120" s="285"/>
      <c r="AO120" s="286"/>
      <c r="AP120" s="286"/>
      <c r="AQ120" s="287"/>
      <c r="AR120" s="288"/>
      <c r="AS120" s="289"/>
      <c r="AT120" s="1" t="s">
        <v>440</v>
      </c>
      <c r="AU120" s="17" t="s">
        <v>502</v>
      </c>
    </row>
    <row r="121" spans="1:47" ht="15.75" hidden="1" customHeight="1" thickBot="1" x14ac:dyDescent="0.25">
      <c r="A121" s="382" t="s">
        <v>320</v>
      </c>
      <c r="B121" s="290" t="s">
        <v>19</v>
      </c>
      <c r="C121" s="284" t="s">
        <v>321</v>
      </c>
      <c r="D121" s="295"/>
      <c r="E121" s="296"/>
      <c r="F121" s="297"/>
      <c r="G121" s="296"/>
      <c r="H121" s="297"/>
      <c r="I121" s="298"/>
      <c r="J121" s="295"/>
      <c r="K121" s="296"/>
      <c r="L121" s="297"/>
      <c r="M121" s="296"/>
      <c r="N121" s="297"/>
      <c r="O121" s="298"/>
      <c r="P121" s="295"/>
      <c r="Q121" s="296"/>
      <c r="R121" s="297"/>
      <c r="S121" s="296"/>
      <c r="T121" s="297"/>
      <c r="U121" s="298"/>
      <c r="V121" s="270">
        <v>1</v>
      </c>
      <c r="W121" s="271">
        <v>14</v>
      </c>
      <c r="X121" s="272">
        <v>1</v>
      </c>
      <c r="Y121" s="271">
        <v>14</v>
      </c>
      <c r="Z121" s="272">
        <v>3</v>
      </c>
      <c r="AA121" s="273"/>
      <c r="AB121" s="270">
        <v>1</v>
      </c>
      <c r="AC121" s="271">
        <v>14</v>
      </c>
      <c r="AD121" s="272">
        <v>1</v>
      </c>
      <c r="AE121" s="271">
        <v>14</v>
      </c>
      <c r="AF121" s="272">
        <v>3</v>
      </c>
      <c r="AG121" s="273"/>
      <c r="AH121" s="270">
        <v>1</v>
      </c>
      <c r="AI121" s="266">
        <v>10</v>
      </c>
      <c r="AJ121" s="272">
        <v>1</v>
      </c>
      <c r="AK121" s="266">
        <v>10</v>
      </c>
      <c r="AL121" s="272">
        <v>3</v>
      </c>
      <c r="AM121" s="273"/>
      <c r="AN121" s="285"/>
      <c r="AO121" s="286"/>
      <c r="AP121" s="286"/>
      <c r="AQ121" s="287"/>
      <c r="AR121" s="288"/>
      <c r="AS121" s="289"/>
      <c r="AT121" s="1" t="s">
        <v>440</v>
      </c>
      <c r="AU121" s="17" t="s">
        <v>484</v>
      </c>
    </row>
    <row r="122" spans="1:47" ht="15.75" hidden="1" customHeight="1" thickBot="1" x14ac:dyDescent="0.25">
      <c r="A122" s="382" t="s">
        <v>322</v>
      </c>
      <c r="B122" s="290" t="s">
        <v>19</v>
      </c>
      <c r="C122" s="284" t="s">
        <v>323</v>
      </c>
      <c r="D122" s="295"/>
      <c r="E122" s="296"/>
      <c r="F122" s="297"/>
      <c r="G122" s="296"/>
      <c r="H122" s="297"/>
      <c r="I122" s="298"/>
      <c r="J122" s="295"/>
      <c r="K122" s="296"/>
      <c r="L122" s="297"/>
      <c r="M122" s="296"/>
      <c r="N122" s="297"/>
      <c r="O122" s="298"/>
      <c r="P122" s="295"/>
      <c r="Q122" s="296"/>
      <c r="R122" s="297"/>
      <c r="S122" s="296"/>
      <c r="T122" s="297"/>
      <c r="U122" s="298"/>
      <c r="V122" s="270">
        <v>1</v>
      </c>
      <c r="W122" s="271">
        <v>14</v>
      </c>
      <c r="X122" s="272">
        <v>1</v>
      </c>
      <c r="Y122" s="271">
        <v>14</v>
      </c>
      <c r="Z122" s="272">
        <v>3</v>
      </c>
      <c r="AA122" s="273"/>
      <c r="AB122" s="270">
        <v>1</v>
      </c>
      <c r="AC122" s="271">
        <v>14</v>
      </c>
      <c r="AD122" s="272">
        <v>1</v>
      </c>
      <c r="AE122" s="271">
        <v>14</v>
      </c>
      <c r="AF122" s="272">
        <v>3</v>
      </c>
      <c r="AG122" s="273"/>
      <c r="AH122" s="270">
        <v>1</v>
      </c>
      <c r="AI122" s="266">
        <v>10</v>
      </c>
      <c r="AJ122" s="272">
        <v>1</v>
      </c>
      <c r="AK122" s="266">
        <v>10</v>
      </c>
      <c r="AL122" s="272">
        <v>3</v>
      </c>
      <c r="AM122" s="273"/>
      <c r="AN122" s="285"/>
      <c r="AO122" s="286"/>
      <c r="AP122" s="286"/>
      <c r="AQ122" s="287"/>
      <c r="AR122" s="288"/>
      <c r="AS122" s="289"/>
      <c r="AT122" s="1" t="s">
        <v>463</v>
      </c>
      <c r="AU122" s="17" t="s">
        <v>503</v>
      </c>
    </row>
    <row r="123" spans="1:47" ht="15.75" hidden="1" customHeight="1" thickBot="1" x14ac:dyDescent="0.25">
      <c r="A123" s="382" t="s">
        <v>324</v>
      </c>
      <c r="B123" s="290" t="s">
        <v>19</v>
      </c>
      <c r="C123" s="284" t="s">
        <v>325</v>
      </c>
      <c r="D123" s="295"/>
      <c r="E123" s="296"/>
      <c r="F123" s="297"/>
      <c r="G123" s="296"/>
      <c r="H123" s="297"/>
      <c r="I123" s="298"/>
      <c r="J123" s="295"/>
      <c r="K123" s="296"/>
      <c r="L123" s="297"/>
      <c r="M123" s="296"/>
      <c r="N123" s="297"/>
      <c r="O123" s="298"/>
      <c r="P123" s="295"/>
      <c r="Q123" s="296"/>
      <c r="R123" s="297"/>
      <c r="S123" s="296"/>
      <c r="T123" s="297"/>
      <c r="U123" s="298"/>
      <c r="V123" s="270">
        <v>1</v>
      </c>
      <c r="W123" s="271">
        <v>14</v>
      </c>
      <c r="X123" s="272">
        <v>1</v>
      </c>
      <c r="Y123" s="271">
        <v>14</v>
      </c>
      <c r="Z123" s="272">
        <v>3</v>
      </c>
      <c r="AA123" s="273"/>
      <c r="AB123" s="270">
        <v>1</v>
      </c>
      <c r="AC123" s="271">
        <v>14</v>
      </c>
      <c r="AD123" s="272">
        <v>1</v>
      </c>
      <c r="AE123" s="271">
        <v>14</v>
      </c>
      <c r="AF123" s="272">
        <v>3</v>
      </c>
      <c r="AG123" s="273"/>
      <c r="AH123" s="270">
        <v>1</v>
      </c>
      <c r="AI123" s="266">
        <v>10</v>
      </c>
      <c r="AJ123" s="272">
        <v>1</v>
      </c>
      <c r="AK123" s="266">
        <v>10</v>
      </c>
      <c r="AL123" s="272">
        <v>3</v>
      </c>
      <c r="AM123" s="273"/>
      <c r="AN123" s="285"/>
      <c r="AO123" s="286"/>
      <c r="AP123" s="286"/>
      <c r="AQ123" s="287"/>
      <c r="AR123" s="288"/>
      <c r="AS123" s="289"/>
      <c r="AT123" s="1" t="s">
        <v>463</v>
      </c>
      <c r="AU123" s="17" t="s">
        <v>503</v>
      </c>
    </row>
    <row r="124" spans="1:47" ht="15.75" hidden="1" customHeight="1" thickBot="1" x14ac:dyDescent="0.25">
      <c r="A124" s="382" t="s">
        <v>326</v>
      </c>
      <c r="B124" s="290" t="s">
        <v>19</v>
      </c>
      <c r="C124" s="284" t="s">
        <v>327</v>
      </c>
      <c r="D124" s="295"/>
      <c r="E124" s="296"/>
      <c r="F124" s="297"/>
      <c r="G124" s="296"/>
      <c r="H124" s="297"/>
      <c r="I124" s="298"/>
      <c r="J124" s="295"/>
      <c r="K124" s="296"/>
      <c r="L124" s="297"/>
      <c r="M124" s="296"/>
      <c r="N124" s="297"/>
      <c r="O124" s="298"/>
      <c r="P124" s="295"/>
      <c r="Q124" s="296"/>
      <c r="R124" s="297"/>
      <c r="S124" s="296"/>
      <c r="T124" s="297"/>
      <c r="U124" s="298"/>
      <c r="V124" s="265">
        <v>1</v>
      </c>
      <c r="W124" s="266">
        <v>14</v>
      </c>
      <c r="X124" s="267">
        <v>1</v>
      </c>
      <c r="Y124" s="266">
        <v>14</v>
      </c>
      <c r="Z124" s="267">
        <v>3</v>
      </c>
      <c r="AA124" s="268"/>
      <c r="AB124" s="265">
        <v>1</v>
      </c>
      <c r="AC124" s="266">
        <v>14</v>
      </c>
      <c r="AD124" s="267">
        <v>1</v>
      </c>
      <c r="AE124" s="266">
        <v>14</v>
      </c>
      <c r="AF124" s="267">
        <v>3</v>
      </c>
      <c r="AG124" s="268"/>
      <c r="AH124" s="265">
        <v>1</v>
      </c>
      <c r="AI124" s="266">
        <v>10</v>
      </c>
      <c r="AJ124" s="267">
        <v>1</v>
      </c>
      <c r="AK124" s="266">
        <v>10</v>
      </c>
      <c r="AL124" s="267">
        <v>3</v>
      </c>
      <c r="AM124" s="268"/>
      <c r="AN124" s="285"/>
      <c r="AO124" s="286"/>
      <c r="AP124" s="286"/>
      <c r="AQ124" s="287"/>
      <c r="AR124" s="288"/>
      <c r="AS124" s="289"/>
      <c r="AT124" s="1" t="s">
        <v>477</v>
      </c>
      <c r="AU124" s="17" t="s">
        <v>504</v>
      </c>
    </row>
    <row r="125" spans="1:47" ht="15.75" hidden="1" customHeight="1" thickBot="1" x14ac:dyDescent="0.25">
      <c r="A125" s="382" t="s">
        <v>328</v>
      </c>
      <c r="B125" s="290" t="s">
        <v>19</v>
      </c>
      <c r="C125" s="284" t="s">
        <v>329</v>
      </c>
      <c r="D125" s="295"/>
      <c r="E125" s="296"/>
      <c r="F125" s="297"/>
      <c r="G125" s="296"/>
      <c r="H125" s="297"/>
      <c r="I125" s="298"/>
      <c r="J125" s="295"/>
      <c r="K125" s="296"/>
      <c r="L125" s="297"/>
      <c r="M125" s="296"/>
      <c r="N125" s="297"/>
      <c r="O125" s="298"/>
      <c r="P125" s="295"/>
      <c r="Q125" s="296"/>
      <c r="R125" s="297"/>
      <c r="S125" s="296"/>
      <c r="T125" s="297"/>
      <c r="U125" s="298"/>
      <c r="V125" s="270">
        <v>1</v>
      </c>
      <c r="W125" s="271">
        <v>14</v>
      </c>
      <c r="X125" s="272">
        <v>1</v>
      </c>
      <c r="Y125" s="271">
        <v>14</v>
      </c>
      <c r="Z125" s="272">
        <v>3</v>
      </c>
      <c r="AA125" s="273"/>
      <c r="AB125" s="270">
        <v>1</v>
      </c>
      <c r="AC125" s="271">
        <v>14</v>
      </c>
      <c r="AD125" s="272">
        <v>1</v>
      </c>
      <c r="AE125" s="271">
        <v>14</v>
      </c>
      <c r="AF125" s="272">
        <v>3</v>
      </c>
      <c r="AG125" s="273"/>
      <c r="AH125" s="265">
        <v>1</v>
      </c>
      <c r="AI125" s="266">
        <v>10</v>
      </c>
      <c r="AJ125" s="267">
        <v>1</v>
      </c>
      <c r="AK125" s="266">
        <v>10</v>
      </c>
      <c r="AL125" s="267">
        <v>3</v>
      </c>
      <c r="AM125" s="273"/>
      <c r="AN125" s="285"/>
      <c r="AO125" s="286"/>
      <c r="AP125" s="286"/>
      <c r="AQ125" s="287"/>
      <c r="AR125" s="288"/>
      <c r="AS125" s="289"/>
      <c r="AT125" s="1" t="s">
        <v>406</v>
      </c>
      <c r="AU125" s="17" t="s">
        <v>505</v>
      </c>
    </row>
    <row r="126" spans="1:47" ht="15.75" hidden="1" customHeight="1" thickBot="1" x14ac:dyDescent="0.25">
      <c r="A126" s="382" t="s">
        <v>330</v>
      </c>
      <c r="B126" s="290" t="s">
        <v>19</v>
      </c>
      <c r="C126" s="284" t="s">
        <v>331</v>
      </c>
      <c r="D126" s="295"/>
      <c r="E126" s="296"/>
      <c r="F126" s="297"/>
      <c r="G126" s="296"/>
      <c r="H126" s="297"/>
      <c r="I126" s="298"/>
      <c r="J126" s="295"/>
      <c r="K126" s="296"/>
      <c r="L126" s="297"/>
      <c r="M126" s="296"/>
      <c r="N126" s="297"/>
      <c r="O126" s="298"/>
      <c r="P126" s="295"/>
      <c r="Q126" s="296"/>
      <c r="R126" s="297"/>
      <c r="S126" s="296"/>
      <c r="T126" s="297"/>
      <c r="U126" s="298"/>
      <c r="V126" s="270">
        <v>1</v>
      </c>
      <c r="W126" s="271">
        <v>14</v>
      </c>
      <c r="X126" s="272">
        <v>1</v>
      </c>
      <c r="Y126" s="271">
        <v>14</v>
      </c>
      <c r="Z126" s="272">
        <v>3</v>
      </c>
      <c r="AA126" s="273"/>
      <c r="AB126" s="270">
        <v>1</v>
      </c>
      <c r="AC126" s="271">
        <v>14</v>
      </c>
      <c r="AD126" s="272">
        <v>1</v>
      </c>
      <c r="AE126" s="271">
        <v>14</v>
      </c>
      <c r="AF126" s="272">
        <v>3</v>
      </c>
      <c r="AG126" s="273"/>
      <c r="AH126" s="270">
        <v>1</v>
      </c>
      <c r="AI126" s="266">
        <v>10</v>
      </c>
      <c r="AJ126" s="272">
        <v>1</v>
      </c>
      <c r="AK126" s="266">
        <v>10</v>
      </c>
      <c r="AL126" s="272">
        <v>3</v>
      </c>
      <c r="AM126" s="273"/>
      <c r="AN126" s="285"/>
      <c r="AO126" s="286"/>
      <c r="AP126" s="286"/>
      <c r="AQ126" s="287"/>
      <c r="AR126" s="288"/>
      <c r="AS126" s="289"/>
      <c r="AT126" s="1" t="s">
        <v>406</v>
      </c>
      <c r="AU126" s="17" t="s">
        <v>506</v>
      </c>
    </row>
    <row r="127" spans="1:47" ht="15.75" hidden="1" customHeight="1" thickBot="1" x14ac:dyDescent="0.25">
      <c r="A127" s="382" t="s">
        <v>332</v>
      </c>
      <c r="B127" s="290" t="s">
        <v>19</v>
      </c>
      <c r="C127" s="284" t="s">
        <v>333</v>
      </c>
      <c r="D127" s="295"/>
      <c r="E127" s="296"/>
      <c r="F127" s="297"/>
      <c r="G127" s="296"/>
      <c r="H127" s="297"/>
      <c r="I127" s="298"/>
      <c r="J127" s="295"/>
      <c r="K127" s="296"/>
      <c r="L127" s="297"/>
      <c r="M127" s="296"/>
      <c r="N127" s="297"/>
      <c r="O127" s="298"/>
      <c r="P127" s="295"/>
      <c r="Q127" s="296"/>
      <c r="R127" s="297"/>
      <c r="S127" s="296"/>
      <c r="T127" s="297"/>
      <c r="U127" s="298"/>
      <c r="V127" s="265">
        <v>1</v>
      </c>
      <c r="W127" s="266">
        <v>14</v>
      </c>
      <c r="X127" s="267">
        <v>1</v>
      </c>
      <c r="Y127" s="266">
        <v>14</v>
      </c>
      <c r="Z127" s="267">
        <v>3</v>
      </c>
      <c r="AA127" s="273"/>
      <c r="AB127" s="265">
        <v>1</v>
      </c>
      <c r="AC127" s="266">
        <v>14</v>
      </c>
      <c r="AD127" s="267">
        <v>1</v>
      </c>
      <c r="AE127" s="266">
        <v>14</v>
      </c>
      <c r="AF127" s="267">
        <v>3</v>
      </c>
      <c r="AG127" s="273"/>
      <c r="AH127" s="270">
        <v>1</v>
      </c>
      <c r="AI127" s="266">
        <v>10</v>
      </c>
      <c r="AJ127" s="272">
        <v>1</v>
      </c>
      <c r="AK127" s="266">
        <v>10</v>
      </c>
      <c r="AL127" s="272">
        <v>3</v>
      </c>
      <c r="AM127" s="273"/>
      <c r="AN127" s="285"/>
      <c r="AO127" s="286"/>
      <c r="AP127" s="286"/>
      <c r="AQ127" s="287"/>
      <c r="AR127" s="288"/>
      <c r="AS127" s="289"/>
      <c r="AT127" s="1" t="s">
        <v>406</v>
      </c>
      <c r="AU127" s="17" t="s">
        <v>507</v>
      </c>
    </row>
    <row r="128" spans="1:47" ht="13.5" hidden="1" thickBot="1" x14ac:dyDescent="0.25">
      <c r="A128" s="383" t="s">
        <v>334</v>
      </c>
      <c r="B128" s="290" t="s">
        <v>19</v>
      </c>
      <c r="C128" s="291" t="s">
        <v>335</v>
      </c>
      <c r="D128" s="315"/>
      <c r="E128" s="316"/>
      <c r="F128" s="317"/>
      <c r="G128" s="316"/>
      <c r="H128" s="317"/>
      <c r="I128" s="318"/>
      <c r="J128" s="315"/>
      <c r="K128" s="316"/>
      <c r="L128" s="317"/>
      <c r="M128" s="316"/>
      <c r="N128" s="317"/>
      <c r="O128" s="318"/>
      <c r="P128" s="315"/>
      <c r="Q128" s="316"/>
      <c r="R128" s="317"/>
      <c r="S128" s="316"/>
      <c r="T128" s="317"/>
      <c r="U128" s="318"/>
      <c r="V128" s="265">
        <v>1</v>
      </c>
      <c r="W128" s="266">
        <v>14</v>
      </c>
      <c r="X128" s="267">
        <v>1</v>
      </c>
      <c r="Y128" s="266">
        <v>14</v>
      </c>
      <c r="Z128" s="267">
        <v>3</v>
      </c>
      <c r="AA128" s="268"/>
      <c r="AB128" s="265">
        <v>1</v>
      </c>
      <c r="AC128" s="266">
        <v>14</v>
      </c>
      <c r="AD128" s="267">
        <v>1</v>
      </c>
      <c r="AE128" s="266">
        <v>14</v>
      </c>
      <c r="AF128" s="267">
        <v>3</v>
      </c>
      <c r="AG128" s="268"/>
      <c r="AH128" s="265">
        <v>1</v>
      </c>
      <c r="AI128" s="266">
        <v>10</v>
      </c>
      <c r="AJ128" s="267">
        <v>1</v>
      </c>
      <c r="AK128" s="266">
        <v>10</v>
      </c>
      <c r="AL128" s="267">
        <v>3</v>
      </c>
      <c r="AM128" s="268"/>
      <c r="AN128" s="1034"/>
      <c r="AO128" s="1035"/>
      <c r="AP128" s="1035"/>
      <c r="AQ128" s="1036"/>
      <c r="AR128" s="1037"/>
      <c r="AS128" s="1038"/>
      <c r="AT128" s="20"/>
      <c r="AU128" s="17"/>
    </row>
    <row r="129" spans="1:47" ht="26.25" hidden="1" thickBot="1" x14ac:dyDescent="0.25">
      <c r="A129" s="385" t="s">
        <v>336</v>
      </c>
      <c r="B129" s="319" t="s">
        <v>19</v>
      </c>
      <c r="C129" s="320" t="s">
        <v>337</v>
      </c>
      <c r="D129" s="321"/>
      <c r="E129" s="322"/>
      <c r="F129" s="323"/>
      <c r="G129" s="322"/>
      <c r="H129" s="323"/>
      <c r="I129" s="324"/>
      <c r="J129" s="321"/>
      <c r="K129" s="322"/>
      <c r="L129" s="323"/>
      <c r="M129" s="322"/>
      <c r="N129" s="323"/>
      <c r="O129" s="324"/>
      <c r="P129" s="321"/>
      <c r="Q129" s="322"/>
      <c r="R129" s="323"/>
      <c r="S129" s="322"/>
      <c r="T129" s="323"/>
      <c r="U129" s="324"/>
      <c r="V129" s="270">
        <v>1</v>
      </c>
      <c r="W129" s="271">
        <v>14</v>
      </c>
      <c r="X129" s="272">
        <v>1</v>
      </c>
      <c r="Y129" s="271">
        <v>14</v>
      </c>
      <c r="Z129" s="272">
        <v>3</v>
      </c>
      <c r="AA129" s="273"/>
      <c r="AB129" s="270">
        <v>1</v>
      </c>
      <c r="AC129" s="271">
        <v>14</v>
      </c>
      <c r="AD129" s="272">
        <v>1</v>
      </c>
      <c r="AE129" s="271">
        <v>14</v>
      </c>
      <c r="AF129" s="272">
        <v>3</v>
      </c>
      <c r="AG129" s="273"/>
      <c r="AH129" s="270">
        <v>1</v>
      </c>
      <c r="AI129" s="266">
        <v>10</v>
      </c>
      <c r="AJ129" s="272">
        <v>1</v>
      </c>
      <c r="AK129" s="266">
        <v>10</v>
      </c>
      <c r="AL129" s="272">
        <v>3</v>
      </c>
      <c r="AM129" s="273"/>
      <c r="AN129" s="325"/>
      <c r="AO129" s="326"/>
      <c r="AP129" s="326"/>
      <c r="AQ129" s="327"/>
      <c r="AR129" s="328"/>
      <c r="AS129" s="329"/>
      <c r="AT129" s="1" t="s">
        <v>406</v>
      </c>
      <c r="AU129" s="17" t="s">
        <v>508</v>
      </c>
    </row>
    <row r="130" spans="1:47" ht="15.75" hidden="1" customHeight="1" thickTop="1" x14ac:dyDescent="0.2">
      <c r="A130" s="381" t="s">
        <v>356</v>
      </c>
      <c r="B130" s="263" t="s">
        <v>19</v>
      </c>
      <c r="C130" s="330" t="s">
        <v>357</v>
      </c>
      <c r="D130" s="331"/>
      <c r="E130" s="150" t="str">
        <f>IF(D130*14=0,"",D130*14)</f>
        <v/>
      </c>
      <c r="F130" s="149"/>
      <c r="G130" s="150" t="str">
        <f>IF(F130*14=0,"",F130*14)</f>
        <v/>
      </c>
      <c r="H130" s="149"/>
      <c r="I130" s="151"/>
      <c r="J130" s="152"/>
      <c r="K130" s="150" t="str">
        <f>IF(J130*14=0,"",J130*14)</f>
        <v/>
      </c>
      <c r="L130" s="149"/>
      <c r="M130" s="150" t="str">
        <f>IF(L130*14=0,"",L130*14)</f>
        <v/>
      </c>
      <c r="N130" s="149"/>
      <c r="O130" s="153"/>
      <c r="P130" s="149"/>
      <c r="Q130" s="150" t="str">
        <f>IF(P130*14=0,"",P130*14)</f>
        <v/>
      </c>
      <c r="R130" s="149"/>
      <c r="S130" s="150" t="str">
        <f>IF(R130*14=0,"",R130*14)</f>
        <v/>
      </c>
      <c r="T130" s="149"/>
      <c r="U130" s="151"/>
      <c r="V130" s="270"/>
      <c r="W130" s="271"/>
      <c r="X130" s="272"/>
      <c r="Y130" s="271"/>
      <c r="Z130" s="272"/>
      <c r="AA130" s="273"/>
      <c r="AB130" s="270">
        <v>1</v>
      </c>
      <c r="AC130" s="271">
        <v>14</v>
      </c>
      <c r="AD130" s="272"/>
      <c r="AE130" s="271"/>
      <c r="AF130" s="272">
        <v>2</v>
      </c>
      <c r="AG130" s="273" t="s">
        <v>70</v>
      </c>
      <c r="AH130" s="270"/>
      <c r="AI130" s="266"/>
      <c r="AJ130" s="272"/>
      <c r="AK130" s="266"/>
      <c r="AL130" s="272"/>
      <c r="AM130" s="273"/>
      <c r="AN130" s="325"/>
      <c r="AO130" s="326"/>
      <c r="AP130" s="326"/>
      <c r="AQ130" s="327"/>
      <c r="AR130" s="328"/>
      <c r="AS130" s="329"/>
      <c r="AT130" s="1" t="s">
        <v>446</v>
      </c>
      <c r="AU130" s="17" t="s">
        <v>509</v>
      </c>
    </row>
    <row r="131" spans="1:47" ht="15.75" hidden="1" customHeight="1" x14ac:dyDescent="0.2">
      <c r="A131" s="386" t="s">
        <v>368</v>
      </c>
      <c r="B131" s="332" t="s">
        <v>19</v>
      </c>
      <c r="C131" s="333" t="s">
        <v>369</v>
      </c>
      <c r="D131" s="334"/>
      <c r="E131" s="335"/>
      <c r="F131" s="336"/>
      <c r="G131" s="335"/>
      <c r="H131" s="336"/>
      <c r="I131" s="337"/>
      <c r="J131" s="334"/>
      <c r="K131" s="335"/>
      <c r="L131" s="336"/>
      <c r="M131" s="335"/>
      <c r="N131" s="336"/>
      <c r="O131" s="337"/>
      <c r="P131" s="334"/>
      <c r="Q131" s="335"/>
      <c r="R131" s="336"/>
      <c r="S131" s="335"/>
      <c r="T131" s="336"/>
      <c r="U131" s="337"/>
      <c r="V131" s="334"/>
      <c r="W131" s="335"/>
      <c r="X131" s="336"/>
      <c r="Y131" s="335"/>
      <c r="Z131" s="336"/>
      <c r="AA131" s="337"/>
      <c r="AB131" s="334"/>
      <c r="AC131" s="335"/>
      <c r="AD131" s="336"/>
      <c r="AE131" s="335"/>
      <c r="AF131" s="336"/>
      <c r="AG131" s="337"/>
      <c r="AH131" s="334"/>
      <c r="AI131" s="335"/>
      <c r="AJ131" s="336"/>
      <c r="AK131" s="335"/>
      <c r="AL131" s="336"/>
      <c r="AM131" s="337"/>
      <c r="AN131" s="325"/>
      <c r="AO131" s="326"/>
      <c r="AP131" s="326"/>
      <c r="AQ131" s="327"/>
      <c r="AR131" s="328"/>
      <c r="AS131" s="329"/>
      <c r="AT131" s="1" t="s">
        <v>464</v>
      </c>
      <c r="AU131" s="17" t="s">
        <v>496</v>
      </c>
    </row>
    <row r="132" spans="1:47" ht="15.75" hidden="1" customHeight="1" x14ac:dyDescent="0.2">
      <c r="A132" s="386" t="s">
        <v>370</v>
      </c>
      <c r="B132" s="332" t="s">
        <v>19</v>
      </c>
      <c r="C132" s="333" t="s">
        <v>371</v>
      </c>
      <c r="D132" s="334"/>
      <c r="E132" s="335"/>
      <c r="F132" s="336"/>
      <c r="G132" s="335"/>
      <c r="H132" s="336"/>
      <c r="I132" s="337"/>
      <c r="J132" s="334"/>
      <c r="K132" s="335"/>
      <c r="L132" s="336"/>
      <c r="M132" s="335"/>
      <c r="N132" s="336"/>
      <c r="O132" s="337"/>
      <c r="P132" s="334"/>
      <c r="Q132" s="335"/>
      <c r="R132" s="336"/>
      <c r="S132" s="335"/>
      <c r="T132" s="336"/>
      <c r="U132" s="337"/>
      <c r="V132" s="334"/>
      <c r="W132" s="335"/>
      <c r="X132" s="336"/>
      <c r="Y132" s="335"/>
      <c r="Z132" s="336"/>
      <c r="AA132" s="337"/>
      <c r="AB132" s="334"/>
      <c r="AC132" s="335"/>
      <c r="AD132" s="336"/>
      <c r="AE132" s="335"/>
      <c r="AF132" s="336"/>
      <c r="AG132" s="337"/>
      <c r="AH132" s="334"/>
      <c r="AI132" s="335"/>
      <c r="AJ132" s="336"/>
      <c r="AK132" s="335"/>
      <c r="AL132" s="336"/>
      <c r="AM132" s="337"/>
      <c r="AN132" s="325"/>
      <c r="AO132" s="326"/>
      <c r="AP132" s="326"/>
      <c r="AQ132" s="327"/>
      <c r="AR132" s="328"/>
      <c r="AS132" s="329"/>
      <c r="AT132" s="1" t="s">
        <v>464</v>
      </c>
      <c r="AU132" s="17"/>
    </row>
    <row r="133" spans="1:47" ht="15.75" hidden="1" customHeight="1" x14ac:dyDescent="0.2">
      <c r="A133" s="386" t="s">
        <v>370</v>
      </c>
      <c r="B133" s="332" t="s">
        <v>19</v>
      </c>
      <c r="C133" s="333" t="s">
        <v>372</v>
      </c>
      <c r="D133" s="334"/>
      <c r="E133" s="335"/>
      <c r="F133" s="336"/>
      <c r="G133" s="335"/>
      <c r="H133" s="336"/>
      <c r="I133" s="337"/>
      <c r="J133" s="334"/>
      <c r="K133" s="335"/>
      <c r="L133" s="336"/>
      <c r="M133" s="335"/>
      <c r="N133" s="336"/>
      <c r="O133" s="337"/>
      <c r="P133" s="334"/>
      <c r="Q133" s="335"/>
      <c r="R133" s="336"/>
      <c r="S133" s="335"/>
      <c r="T133" s="336"/>
      <c r="U133" s="337"/>
      <c r="V133" s="334"/>
      <c r="W133" s="335"/>
      <c r="X133" s="336"/>
      <c r="Y133" s="335"/>
      <c r="Z133" s="336"/>
      <c r="AA133" s="337"/>
      <c r="AB133" s="334"/>
      <c r="AC133" s="335"/>
      <c r="AD133" s="336"/>
      <c r="AE133" s="335"/>
      <c r="AF133" s="336"/>
      <c r="AG133" s="337"/>
      <c r="AH133" s="334"/>
      <c r="AI133" s="335"/>
      <c r="AJ133" s="336"/>
      <c r="AK133" s="335"/>
      <c r="AL133" s="336"/>
      <c r="AM133" s="337"/>
      <c r="AN133" s="325"/>
      <c r="AO133" s="326"/>
      <c r="AP133" s="326"/>
      <c r="AQ133" s="327"/>
      <c r="AR133" s="328"/>
      <c r="AS133" s="329"/>
      <c r="AT133" s="1" t="s">
        <v>464</v>
      </c>
      <c r="AU133" s="17"/>
    </row>
    <row r="134" spans="1:47" ht="15.75" hidden="1" customHeight="1" x14ac:dyDescent="0.2">
      <c r="A134" s="386" t="s">
        <v>370</v>
      </c>
      <c r="B134" s="332" t="s">
        <v>19</v>
      </c>
      <c r="C134" s="333" t="s">
        <v>373</v>
      </c>
      <c r="D134" s="334"/>
      <c r="E134" s="335"/>
      <c r="F134" s="336"/>
      <c r="G134" s="335"/>
      <c r="H134" s="336"/>
      <c r="I134" s="337"/>
      <c r="J134" s="334"/>
      <c r="K134" s="335"/>
      <c r="L134" s="336"/>
      <c r="M134" s="335"/>
      <c r="N134" s="336"/>
      <c r="O134" s="337"/>
      <c r="P134" s="334"/>
      <c r="Q134" s="335"/>
      <c r="R134" s="336"/>
      <c r="S134" s="335"/>
      <c r="T134" s="336"/>
      <c r="U134" s="337"/>
      <c r="V134" s="334"/>
      <c r="W134" s="335"/>
      <c r="X134" s="336"/>
      <c r="Y134" s="335"/>
      <c r="Z134" s="336"/>
      <c r="AA134" s="337"/>
      <c r="AB134" s="334"/>
      <c r="AC134" s="335"/>
      <c r="AD134" s="336"/>
      <c r="AE134" s="335"/>
      <c r="AF134" s="336"/>
      <c r="AG134" s="337"/>
      <c r="AH134" s="334"/>
      <c r="AI134" s="335"/>
      <c r="AJ134" s="336"/>
      <c r="AK134" s="335"/>
      <c r="AL134" s="336"/>
      <c r="AM134" s="337"/>
      <c r="AN134" s="325"/>
      <c r="AO134" s="326"/>
      <c r="AP134" s="326"/>
      <c r="AQ134" s="327"/>
      <c r="AR134" s="328"/>
      <c r="AS134" s="329"/>
      <c r="AT134" s="1" t="s">
        <v>510</v>
      </c>
      <c r="AU134" s="17" t="s">
        <v>511</v>
      </c>
    </row>
    <row r="135" spans="1:47" ht="15.75" hidden="1" customHeight="1" x14ac:dyDescent="0.2">
      <c r="A135" s="386" t="s">
        <v>374</v>
      </c>
      <c r="B135" s="332" t="s">
        <v>19</v>
      </c>
      <c r="C135" s="333" t="s">
        <v>375</v>
      </c>
      <c r="D135" s="334"/>
      <c r="E135" s="335"/>
      <c r="F135" s="336"/>
      <c r="G135" s="335"/>
      <c r="H135" s="336"/>
      <c r="I135" s="337"/>
      <c r="J135" s="334"/>
      <c r="K135" s="335"/>
      <c r="L135" s="336"/>
      <c r="M135" s="335"/>
      <c r="N135" s="336"/>
      <c r="O135" s="337"/>
      <c r="P135" s="334"/>
      <c r="Q135" s="335"/>
      <c r="R135" s="336"/>
      <c r="S135" s="335"/>
      <c r="T135" s="336"/>
      <c r="U135" s="337"/>
      <c r="V135" s="334"/>
      <c r="W135" s="335"/>
      <c r="X135" s="336"/>
      <c r="Y135" s="335"/>
      <c r="Z135" s="336"/>
      <c r="AA135" s="337"/>
      <c r="AB135" s="334"/>
      <c r="AC135" s="335"/>
      <c r="AD135" s="336"/>
      <c r="AE135" s="335"/>
      <c r="AF135" s="336"/>
      <c r="AG135" s="337"/>
      <c r="AH135" s="334"/>
      <c r="AI135" s="335"/>
      <c r="AJ135" s="336"/>
      <c r="AK135" s="335"/>
      <c r="AL135" s="336"/>
      <c r="AM135" s="337"/>
      <c r="AN135" s="325"/>
      <c r="AO135" s="326"/>
      <c r="AP135" s="326"/>
      <c r="AQ135" s="327"/>
      <c r="AR135" s="328"/>
      <c r="AS135" s="329"/>
      <c r="AT135" s="20" t="s">
        <v>417</v>
      </c>
      <c r="AU135" s="2"/>
    </row>
    <row r="136" spans="1:47" ht="15.75" hidden="1" customHeight="1" x14ac:dyDescent="0.2">
      <c r="A136" s="386" t="s">
        <v>376</v>
      </c>
      <c r="B136" s="332" t="s">
        <v>19</v>
      </c>
      <c r="C136" s="333" t="s">
        <v>377</v>
      </c>
      <c r="D136" s="334"/>
      <c r="E136" s="335"/>
      <c r="F136" s="336"/>
      <c r="G136" s="335"/>
      <c r="H136" s="336"/>
      <c r="I136" s="337"/>
      <c r="J136" s="334"/>
      <c r="K136" s="335"/>
      <c r="L136" s="336"/>
      <c r="M136" s="335"/>
      <c r="N136" s="336"/>
      <c r="O136" s="337"/>
      <c r="P136" s="334"/>
      <c r="Q136" s="335"/>
      <c r="R136" s="336"/>
      <c r="S136" s="335"/>
      <c r="T136" s="336"/>
      <c r="U136" s="337"/>
      <c r="V136" s="334"/>
      <c r="W136" s="335"/>
      <c r="X136" s="336"/>
      <c r="Y136" s="335"/>
      <c r="Z136" s="336"/>
      <c r="AA136" s="337"/>
      <c r="AB136" s="334"/>
      <c r="AC136" s="335"/>
      <c r="AD136" s="336"/>
      <c r="AE136" s="335"/>
      <c r="AF136" s="336"/>
      <c r="AG136" s="337"/>
      <c r="AH136" s="334"/>
      <c r="AI136" s="335"/>
      <c r="AJ136" s="336"/>
      <c r="AK136" s="335"/>
      <c r="AL136" s="336"/>
      <c r="AM136" s="337"/>
      <c r="AN136" s="325"/>
      <c r="AO136" s="326"/>
      <c r="AP136" s="326"/>
      <c r="AQ136" s="327"/>
      <c r="AR136" s="328"/>
      <c r="AS136" s="329"/>
      <c r="AT136" s="20" t="s">
        <v>417</v>
      </c>
      <c r="AU136" s="17"/>
    </row>
    <row r="137" spans="1:47" ht="15.75" hidden="1" customHeight="1" x14ac:dyDescent="0.2">
      <c r="A137" s="386" t="s">
        <v>378</v>
      </c>
      <c r="B137" s="332" t="s">
        <v>19</v>
      </c>
      <c r="C137" s="333" t="s">
        <v>379</v>
      </c>
      <c r="D137" s="334"/>
      <c r="E137" s="335"/>
      <c r="F137" s="336"/>
      <c r="G137" s="335"/>
      <c r="H137" s="336"/>
      <c r="I137" s="337"/>
      <c r="J137" s="334"/>
      <c r="K137" s="335"/>
      <c r="L137" s="336"/>
      <c r="M137" s="335"/>
      <c r="N137" s="336"/>
      <c r="O137" s="337"/>
      <c r="P137" s="334"/>
      <c r="Q137" s="335"/>
      <c r="R137" s="336"/>
      <c r="S137" s="335"/>
      <c r="T137" s="336"/>
      <c r="U137" s="337"/>
      <c r="V137" s="334"/>
      <c r="W137" s="335"/>
      <c r="X137" s="336"/>
      <c r="Y137" s="335"/>
      <c r="Z137" s="336"/>
      <c r="AA137" s="337"/>
      <c r="AB137" s="334"/>
      <c r="AC137" s="335"/>
      <c r="AD137" s="336"/>
      <c r="AE137" s="335"/>
      <c r="AF137" s="336"/>
      <c r="AG137" s="337"/>
      <c r="AH137" s="334"/>
      <c r="AI137" s="335"/>
      <c r="AJ137" s="336"/>
      <c r="AK137" s="335"/>
      <c r="AL137" s="336"/>
      <c r="AM137" s="337"/>
      <c r="AN137" s="325"/>
      <c r="AO137" s="326"/>
      <c r="AP137" s="326"/>
      <c r="AQ137" s="327"/>
      <c r="AR137" s="328"/>
      <c r="AS137" s="329"/>
      <c r="AT137" s="20" t="s">
        <v>417</v>
      </c>
      <c r="AU137" s="17" t="s">
        <v>404</v>
      </c>
    </row>
    <row r="138" spans="1:47" ht="15.75" hidden="1" customHeight="1" x14ac:dyDescent="0.2">
      <c r="A138" s="386" t="s">
        <v>380</v>
      </c>
      <c r="B138" s="332" t="s">
        <v>19</v>
      </c>
      <c r="C138" s="333" t="s">
        <v>381</v>
      </c>
      <c r="D138" s="338"/>
      <c r="E138" s="339"/>
      <c r="F138" s="340"/>
      <c r="G138" s="339"/>
      <c r="H138" s="340"/>
      <c r="I138" s="341"/>
      <c r="J138" s="338"/>
      <c r="K138" s="339"/>
      <c r="L138" s="340"/>
      <c r="M138" s="339"/>
      <c r="N138" s="340"/>
      <c r="O138" s="341"/>
      <c r="P138" s="338"/>
      <c r="Q138" s="339"/>
      <c r="R138" s="340"/>
      <c r="S138" s="339"/>
      <c r="T138" s="340"/>
      <c r="U138" s="341"/>
      <c r="V138" s="338"/>
      <c r="W138" s="339">
        <v>4</v>
      </c>
      <c r="X138" s="340">
        <v>1</v>
      </c>
      <c r="Y138" s="339">
        <v>10</v>
      </c>
      <c r="Z138" s="340">
        <v>2</v>
      </c>
      <c r="AA138" s="341" t="s">
        <v>70</v>
      </c>
      <c r="AB138" s="338"/>
      <c r="AC138" s="339">
        <v>4</v>
      </c>
      <c r="AD138" s="340">
        <v>1</v>
      </c>
      <c r="AE138" s="339">
        <v>10</v>
      </c>
      <c r="AF138" s="340">
        <v>2</v>
      </c>
      <c r="AG138" s="341" t="s">
        <v>70</v>
      </c>
      <c r="AH138" s="338"/>
      <c r="AI138" s="339">
        <v>4</v>
      </c>
      <c r="AJ138" s="340">
        <v>1</v>
      </c>
      <c r="AK138" s="339">
        <v>10</v>
      </c>
      <c r="AL138" s="340">
        <v>2</v>
      </c>
      <c r="AM138" s="341" t="s">
        <v>70</v>
      </c>
      <c r="AN138" s="325"/>
      <c r="AO138" s="326"/>
      <c r="AP138" s="326"/>
      <c r="AQ138" s="327"/>
      <c r="AR138" s="328"/>
      <c r="AS138" s="329"/>
      <c r="AT138" s="20" t="s">
        <v>417</v>
      </c>
      <c r="AU138" s="17"/>
    </row>
    <row r="139" spans="1:47" ht="15.75" hidden="1" customHeight="1" x14ac:dyDescent="0.2">
      <c r="A139" s="386" t="s">
        <v>382</v>
      </c>
      <c r="B139" s="332" t="s">
        <v>19</v>
      </c>
      <c r="C139" s="333" t="s">
        <v>383</v>
      </c>
      <c r="D139" s="334"/>
      <c r="E139" s="335"/>
      <c r="F139" s="336"/>
      <c r="G139" s="335"/>
      <c r="H139" s="336"/>
      <c r="I139" s="337"/>
      <c r="J139" s="334"/>
      <c r="K139" s="335"/>
      <c r="L139" s="336"/>
      <c r="M139" s="335"/>
      <c r="N139" s="336"/>
      <c r="O139" s="337"/>
      <c r="P139" s="334"/>
      <c r="Q139" s="335"/>
      <c r="R139" s="336"/>
      <c r="S139" s="335"/>
      <c r="T139" s="336"/>
      <c r="U139" s="337"/>
      <c r="V139" s="334"/>
      <c r="W139" s="335"/>
      <c r="X139" s="336"/>
      <c r="Y139" s="335"/>
      <c r="Z139" s="336"/>
      <c r="AA139" s="337"/>
      <c r="AB139" s="334"/>
      <c r="AC139" s="335"/>
      <c r="AD139" s="336"/>
      <c r="AE139" s="335"/>
      <c r="AF139" s="336"/>
      <c r="AG139" s="337"/>
      <c r="AH139" s="334"/>
      <c r="AI139" s="335"/>
      <c r="AJ139" s="336"/>
      <c r="AK139" s="335"/>
      <c r="AL139" s="336"/>
      <c r="AM139" s="337"/>
      <c r="AN139" s="325"/>
      <c r="AO139" s="326"/>
      <c r="AP139" s="326"/>
      <c r="AQ139" s="327"/>
      <c r="AR139" s="328"/>
      <c r="AS139" s="329"/>
      <c r="AT139" s="20" t="s">
        <v>417</v>
      </c>
      <c r="AU139" s="17"/>
    </row>
    <row r="140" spans="1:47" ht="15.75" hidden="1" customHeight="1" x14ac:dyDescent="0.2">
      <c r="A140" s="386" t="s">
        <v>370</v>
      </c>
      <c r="B140" s="332" t="s">
        <v>19</v>
      </c>
      <c r="C140" s="333" t="s">
        <v>384</v>
      </c>
      <c r="D140" s="334"/>
      <c r="E140" s="335"/>
      <c r="F140" s="336"/>
      <c r="G140" s="335"/>
      <c r="H140" s="336"/>
      <c r="I140" s="337"/>
      <c r="J140" s="334"/>
      <c r="K140" s="335"/>
      <c r="L140" s="336"/>
      <c r="M140" s="335"/>
      <c r="N140" s="336"/>
      <c r="O140" s="337"/>
      <c r="P140" s="334"/>
      <c r="Q140" s="335"/>
      <c r="R140" s="336"/>
      <c r="S140" s="335"/>
      <c r="T140" s="336"/>
      <c r="U140" s="337"/>
      <c r="V140" s="334"/>
      <c r="W140" s="335"/>
      <c r="X140" s="336"/>
      <c r="Y140" s="335"/>
      <c r="Z140" s="336"/>
      <c r="AA140" s="337"/>
      <c r="AB140" s="334"/>
      <c r="AC140" s="335"/>
      <c r="AD140" s="336"/>
      <c r="AE140" s="335"/>
      <c r="AF140" s="336"/>
      <c r="AG140" s="337"/>
      <c r="AH140" s="334"/>
      <c r="AI140" s="335"/>
      <c r="AJ140" s="336"/>
      <c r="AK140" s="335"/>
      <c r="AL140" s="336"/>
      <c r="AM140" s="337"/>
      <c r="AN140" s="325"/>
      <c r="AO140" s="326"/>
      <c r="AP140" s="326"/>
      <c r="AQ140" s="327"/>
      <c r="AR140" s="328"/>
      <c r="AS140" s="329"/>
      <c r="AT140" s="1" t="s">
        <v>512</v>
      </c>
      <c r="AU140" s="17" t="s">
        <v>418</v>
      </c>
    </row>
    <row r="141" spans="1:47" ht="15.75" hidden="1" customHeight="1" x14ac:dyDescent="0.2">
      <c r="A141" s="386" t="s">
        <v>370</v>
      </c>
      <c r="B141" s="332" t="s">
        <v>19</v>
      </c>
      <c r="C141" s="333" t="s">
        <v>385</v>
      </c>
      <c r="D141" s="334"/>
      <c r="E141" s="335"/>
      <c r="F141" s="336"/>
      <c r="G141" s="335"/>
      <c r="H141" s="336"/>
      <c r="I141" s="337"/>
      <c r="J141" s="334"/>
      <c r="K141" s="335"/>
      <c r="L141" s="336"/>
      <c r="M141" s="335"/>
      <c r="N141" s="336"/>
      <c r="O141" s="337"/>
      <c r="P141" s="334"/>
      <c r="Q141" s="335"/>
      <c r="R141" s="336"/>
      <c r="S141" s="335"/>
      <c r="T141" s="336"/>
      <c r="U141" s="337"/>
      <c r="V141" s="334"/>
      <c r="W141" s="335"/>
      <c r="X141" s="336"/>
      <c r="Y141" s="335"/>
      <c r="Z141" s="336"/>
      <c r="AA141" s="337"/>
      <c r="AB141" s="334"/>
      <c r="AC141" s="335"/>
      <c r="AD141" s="336"/>
      <c r="AE141" s="335"/>
      <c r="AF141" s="336"/>
      <c r="AG141" s="337"/>
      <c r="AH141" s="334"/>
      <c r="AI141" s="335"/>
      <c r="AJ141" s="336"/>
      <c r="AK141" s="335"/>
      <c r="AL141" s="336"/>
      <c r="AM141" s="337"/>
      <c r="AN141" s="325"/>
      <c r="AO141" s="326"/>
      <c r="AP141" s="326"/>
      <c r="AQ141" s="327"/>
      <c r="AR141" s="328"/>
      <c r="AS141" s="329"/>
      <c r="AT141" s="1" t="s">
        <v>512</v>
      </c>
      <c r="AU141" s="17" t="s">
        <v>419</v>
      </c>
    </row>
    <row r="142" spans="1:47" ht="15.75" hidden="1" customHeight="1" x14ac:dyDescent="0.2">
      <c r="A142" s="386" t="s">
        <v>370</v>
      </c>
      <c r="B142" s="332" t="s">
        <v>19</v>
      </c>
      <c r="C142" s="333" t="s">
        <v>386</v>
      </c>
      <c r="D142" s="334"/>
      <c r="E142" s="335"/>
      <c r="F142" s="336"/>
      <c r="G142" s="335"/>
      <c r="H142" s="336"/>
      <c r="I142" s="337"/>
      <c r="J142" s="334"/>
      <c r="K142" s="335"/>
      <c r="L142" s="336"/>
      <c r="M142" s="335"/>
      <c r="N142" s="336"/>
      <c r="O142" s="337"/>
      <c r="P142" s="334"/>
      <c r="Q142" s="335"/>
      <c r="R142" s="336"/>
      <c r="S142" s="335"/>
      <c r="T142" s="336"/>
      <c r="U142" s="337"/>
      <c r="V142" s="334"/>
      <c r="W142" s="335"/>
      <c r="X142" s="336"/>
      <c r="Y142" s="335"/>
      <c r="Z142" s="336"/>
      <c r="AA142" s="337"/>
      <c r="AB142" s="334"/>
      <c r="AC142" s="335"/>
      <c r="AD142" s="336"/>
      <c r="AE142" s="335"/>
      <c r="AF142" s="336"/>
      <c r="AG142" s="337"/>
      <c r="AH142" s="334"/>
      <c r="AI142" s="335"/>
      <c r="AJ142" s="336"/>
      <c r="AK142" s="335"/>
      <c r="AL142" s="336"/>
      <c r="AM142" s="337"/>
      <c r="AN142" s="325"/>
      <c r="AO142" s="326"/>
      <c r="AP142" s="326"/>
      <c r="AQ142" s="327"/>
      <c r="AR142" s="328"/>
      <c r="AS142" s="329"/>
      <c r="AT142" s="1" t="s">
        <v>512</v>
      </c>
      <c r="AU142" s="17" t="s">
        <v>419</v>
      </c>
    </row>
    <row r="143" spans="1:47" ht="15.75" hidden="1" customHeight="1" x14ac:dyDescent="0.2">
      <c r="A143" s="386" t="s">
        <v>370</v>
      </c>
      <c r="B143" s="332" t="s">
        <v>19</v>
      </c>
      <c r="C143" s="333" t="s">
        <v>420</v>
      </c>
      <c r="D143" s="334"/>
      <c r="E143" s="335"/>
      <c r="F143" s="336"/>
      <c r="G143" s="335"/>
      <c r="H143" s="336"/>
      <c r="I143" s="337"/>
      <c r="J143" s="334"/>
      <c r="K143" s="335"/>
      <c r="L143" s="336"/>
      <c r="M143" s="335"/>
      <c r="N143" s="336"/>
      <c r="O143" s="337"/>
      <c r="P143" s="334"/>
      <c r="Q143" s="335"/>
      <c r="R143" s="336"/>
      <c r="S143" s="335"/>
      <c r="T143" s="336"/>
      <c r="U143" s="337"/>
      <c r="V143" s="334"/>
      <c r="W143" s="335"/>
      <c r="X143" s="336"/>
      <c r="Y143" s="335"/>
      <c r="Z143" s="336"/>
      <c r="AA143" s="337"/>
      <c r="AB143" s="334"/>
      <c r="AC143" s="335"/>
      <c r="AD143" s="336"/>
      <c r="AE143" s="335"/>
      <c r="AF143" s="336"/>
      <c r="AG143" s="337"/>
      <c r="AH143" s="334"/>
      <c r="AI143" s="335"/>
      <c r="AJ143" s="336"/>
      <c r="AK143" s="335"/>
      <c r="AL143" s="336"/>
      <c r="AM143" s="337"/>
      <c r="AN143" s="325"/>
      <c r="AO143" s="326"/>
      <c r="AP143" s="326"/>
      <c r="AQ143" s="327"/>
      <c r="AR143" s="328"/>
      <c r="AS143" s="329"/>
      <c r="AT143" s="1" t="s">
        <v>512</v>
      </c>
      <c r="AU143" s="17" t="s">
        <v>419</v>
      </c>
    </row>
    <row r="144" spans="1:47" ht="15.75" hidden="1" customHeight="1" x14ac:dyDescent="0.2">
      <c r="A144" s="386" t="s">
        <v>370</v>
      </c>
      <c r="B144" s="332" t="s">
        <v>19</v>
      </c>
      <c r="C144" s="333" t="s">
        <v>387</v>
      </c>
      <c r="D144" s="334"/>
      <c r="E144" s="335"/>
      <c r="F144" s="336"/>
      <c r="G144" s="335"/>
      <c r="H144" s="336"/>
      <c r="I144" s="337"/>
      <c r="J144" s="334"/>
      <c r="K144" s="335"/>
      <c r="L144" s="336"/>
      <c r="M144" s="335"/>
      <c r="N144" s="336"/>
      <c r="O144" s="337"/>
      <c r="P144" s="334"/>
      <c r="Q144" s="335"/>
      <c r="R144" s="336"/>
      <c r="S144" s="335"/>
      <c r="T144" s="336"/>
      <c r="U144" s="337"/>
      <c r="V144" s="334"/>
      <c r="W144" s="335"/>
      <c r="X144" s="336"/>
      <c r="Y144" s="335"/>
      <c r="Z144" s="336"/>
      <c r="AA144" s="337"/>
      <c r="AB144" s="334"/>
      <c r="AC144" s="335"/>
      <c r="AD144" s="336"/>
      <c r="AE144" s="335"/>
      <c r="AF144" s="336"/>
      <c r="AG144" s="337"/>
      <c r="AH144" s="334"/>
      <c r="AI144" s="335"/>
      <c r="AJ144" s="336"/>
      <c r="AK144" s="335"/>
      <c r="AL144" s="336"/>
      <c r="AM144" s="337"/>
      <c r="AN144" s="325"/>
      <c r="AO144" s="326"/>
      <c r="AP144" s="326"/>
      <c r="AQ144" s="327"/>
      <c r="AR144" s="328"/>
      <c r="AS144" s="329"/>
      <c r="AT144" s="1" t="s">
        <v>512</v>
      </c>
      <c r="AU144" s="17" t="s">
        <v>421</v>
      </c>
    </row>
    <row r="145" spans="1:47" ht="15.75" hidden="1" customHeight="1" x14ac:dyDescent="0.2">
      <c r="A145" s="386" t="s">
        <v>370</v>
      </c>
      <c r="B145" s="332" t="s">
        <v>19</v>
      </c>
      <c r="C145" s="333" t="s">
        <v>388</v>
      </c>
      <c r="D145" s="334"/>
      <c r="E145" s="335"/>
      <c r="F145" s="336"/>
      <c r="G145" s="335"/>
      <c r="H145" s="336"/>
      <c r="I145" s="337"/>
      <c r="J145" s="334"/>
      <c r="K145" s="335"/>
      <c r="L145" s="336"/>
      <c r="M145" s="335"/>
      <c r="N145" s="336"/>
      <c r="O145" s="337"/>
      <c r="P145" s="334"/>
      <c r="Q145" s="335"/>
      <c r="R145" s="336"/>
      <c r="S145" s="335"/>
      <c r="T145" s="336"/>
      <c r="U145" s="337"/>
      <c r="V145" s="334"/>
      <c r="W145" s="335"/>
      <c r="X145" s="336"/>
      <c r="Y145" s="335"/>
      <c r="Z145" s="336"/>
      <c r="AA145" s="337"/>
      <c r="AB145" s="334"/>
      <c r="AC145" s="335"/>
      <c r="AD145" s="336"/>
      <c r="AE145" s="335"/>
      <c r="AF145" s="336"/>
      <c r="AG145" s="337"/>
      <c r="AH145" s="334"/>
      <c r="AI145" s="335"/>
      <c r="AJ145" s="336"/>
      <c r="AK145" s="335"/>
      <c r="AL145" s="336"/>
      <c r="AM145" s="337"/>
      <c r="AN145" s="325"/>
      <c r="AO145" s="326"/>
      <c r="AP145" s="326"/>
      <c r="AQ145" s="327"/>
      <c r="AR145" s="328"/>
      <c r="AS145" s="329"/>
      <c r="AT145" s="1" t="s">
        <v>512</v>
      </c>
      <c r="AU145" s="17" t="s">
        <v>422</v>
      </c>
    </row>
    <row r="146" spans="1:47" ht="15.75" hidden="1" customHeight="1" x14ac:dyDescent="0.2">
      <c r="A146" s="386" t="s">
        <v>370</v>
      </c>
      <c r="B146" s="332" t="s">
        <v>19</v>
      </c>
      <c r="C146" s="333" t="s">
        <v>389</v>
      </c>
      <c r="D146" s="334"/>
      <c r="E146" s="335"/>
      <c r="F146" s="336"/>
      <c r="G146" s="335"/>
      <c r="H146" s="336"/>
      <c r="I146" s="337"/>
      <c r="J146" s="334"/>
      <c r="K146" s="335"/>
      <c r="L146" s="336"/>
      <c r="M146" s="335"/>
      <c r="N146" s="336"/>
      <c r="O146" s="337"/>
      <c r="P146" s="334"/>
      <c r="Q146" s="335"/>
      <c r="R146" s="336"/>
      <c r="S146" s="335"/>
      <c r="T146" s="336"/>
      <c r="U146" s="337"/>
      <c r="V146" s="334"/>
      <c r="W146" s="335"/>
      <c r="X146" s="336"/>
      <c r="Y146" s="335"/>
      <c r="Z146" s="336"/>
      <c r="AA146" s="337"/>
      <c r="AB146" s="334"/>
      <c r="AC146" s="335"/>
      <c r="AD146" s="336"/>
      <c r="AE146" s="335"/>
      <c r="AF146" s="336"/>
      <c r="AG146" s="337"/>
      <c r="AH146" s="334"/>
      <c r="AI146" s="335"/>
      <c r="AJ146" s="336"/>
      <c r="AK146" s="335"/>
      <c r="AL146" s="336"/>
      <c r="AM146" s="337"/>
      <c r="AN146" s="325"/>
      <c r="AO146" s="326"/>
      <c r="AP146" s="326"/>
      <c r="AQ146" s="327"/>
      <c r="AR146" s="328"/>
      <c r="AS146" s="329"/>
      <c r="AT146" s="1" t="s">
        <v>512</v>
      </c>
      <c r="AU146" s="17" t="s">
        <v>423</v>
      </c>
    </row>
    <row r="147" spans="1:47" ht="15.75" hidden="1" customHeight="1" x14ac:dyDescent="0.2">
      <c r="A147" s="386" t="s">
        <v>370</v>
      </c>
      <c r="B147" s="332" t="s">
        <v>19</v>
      </c>
      <c r="C147" s="333" t="s">
        <v>390</v>
      </c>
      <c r="D147" s="334"/>
      <c r="E147" s="335"/>
      <c r="F147" s="336"/>
      <c r="G147" s="335"/>
      <c r="H147" s="336"/>
      <c r="I147" s="337"/>
      <c r="J147" s="334"/>
      <c r="K147" s="335"/>
      <c r="L147" s="336"/>
      <c r="M147" s="335"/>
      <c r="N147" s="336"/>
      <c r="O147" s="337"/>
      <c r="P147" s="334"/>
      <c r="Q147" s="335"/>
      <c r="R147" s="336"/>
      <c r="S147" s="335"/>
      <c r="T147" s="336"/>
      <c r="U147" s="337"/>
      <c r="V147" s="334"/>
      <c r="W147" s="335"/>
      <c r="X147" s="336"/>
      <c r="Y147" s="335"/>
      <c r="Z147" s="336"/>
      <c r="AA147" s="337"/>
      <c r="AB147" s="334"/>
      <c r="AC147" s="335"/>
      <c r="AD147" s="336"/>
      <c r="AE147" s="335"/>
      <c r="AF147" s="336"/>
      <c r="AG147" s="337"/>
      <c r="AH147" s="334"/>
      <c r="AI147" s="335"/>
      <c r="AJ147" s="336"/>
      <c r="AK147" s="335"/>
      <c r="AL147" s="336"/>
      <c r="AM147" s="337"/>
      <c r="AN147" s="325"/>
      <c r="AO147" s="326"/>
      <c r="AP147" s="326"/>
      <c r="AQ147" s="327"/>
      <c r="AR147" s="328"/>
      <c r="AS147" s="329"/>
      <c r="AT147" s="1"/>
      <c r="AU147" s="2"/>
    </row>
    <row r="148" spans="1:47" ht="15.75" hidden="1" customHeight="1" x14ac:dyDescent="0.2">
      <c r="A148" s="386" t="s">
        <v>370</v>
      </c>
      <c r="B148" s="332" t="s">
        <v>19</v>
      </c>
      <c r="C148" s="333" t="s">
        <v>391</v>
      </c>
      <c r="D148" s="334"/>
      <c r="E148" s="335"/>
      <c r="F148" s="336"/>
      <c r="G148" s="335"/>
      <c r="H148" s="336"/>
      <c r="I148" s="337"/>
      <c r="J148" s="334"/>
      <c r="K148" s="335"/>
      <c r="L148" s="336"/>
      <c r="M148" s="335"/>
      <c r="N148" s="336"/>
      <c r="O148" s="337"/>
      <c r="P148" s="334"/>
      <c r="Q148" s="335"/>
      <c r="R148" s="336"/>
      <c r="S148" s="335"/>
      <c r="T148" s="336"/>
      <c r="U148" s="337"/>
      <c r="V148" s="334"/>
      <c r="W148" s="335"/>
      <c r="X148" s="336"/>
      <c r="Y148" s="335"/>
      <c r="Z148" s="336"/>
      <c r="AA148" s="337"/>
      <c r="AB148" s="334"/>
      <c r="AC148" s="335"/>
      <c r="AD148" s="336"/>
      <c r="AE148" s="335"/>
      <c r="AF148" s="336"/>
      <c r="AG148" s="337"/>
      <c r="AH148" s="334"/>
      <c r="AI148" s="335"/>
      <c r="AJ148" s="336"/>
      <c r="AK148" s="335"/>
      <c r="AL148" s="336"/>
      <c r="AM148" s="337"/>
      <c r="AN148" s="325"/>
      <c r="AO148" s="326"/>
      <c r="AP148" s="326"/>
      <c r="AQ148" s="327"/>
      <c r="AR148" s="328"/>
      <c r="AS148" s="329"/>
      <c r="AT148" s="20"/>
      <c r="AU148" s="17"/>
    </row>
    <row r="149" spans="1:47" ht="15.75" hidden="1" customHeight="1" x14ac:dyDescent="0.2">
      <c r="A149" s="386" t="s">
        <v>370</v>
      </c>
      <c r="B149" s="332" t="s">
        <v>19</v>
      </c>
      <c r="C149" s="333" t="s">
        <v>392</v>
      </c>
      <c r="D149" s="334"/>
      <c r="E149" s="335"/>
      <c r="F149" s="336"/>
      <c r="G149" s="335"/>
      <c r="H149" s="336"/>
      <c r="I149" s="337"/>
      <c r="J149" s="334"/>
      <c r="K149" s="335"/>
      <c r="L149" s="336"/>
      <c r="M149" s="335"/>
      <c r="N149" s="336"/>
      <c r="O149" s="337"/>
      <c r="P149" s="334"/>
      <c r="Q149" s="335"/>
      <c r="R149" s="336"/>
      <c r="S149" s="335"/>
      <c r="T149" s="336"/>
      <c r="U149" s="337"/>
      <c r="V149" s="334"/>
      <c r="W149" s="335"/>
      <c r="X149" s="336"/>
      <c r="Y149" s="335"/>
      <c r="Z149" s="336"/>
      <c r="AA149" s="337"/>
      <c r="AB149" s="334"/>
      <c r="AC149" s="335"/>
      <c r="AD149" s="336"/>
      <c r="AE149" s="335"/>
      <c r="AF149" s="336"/>
      <c r="AG149" s="337"/>
      <c r="AH149" s="334"/>
      <c r="AI149" s="335"/>
      <c r="AJ149" s="336"/>
      <c r="AK149" s="335"/>
      <c r="AL149" s="336"/>
      <c r="AM149" s="337"/>
      <c r="AN149" s="325"/>
      <c r="AO149" s="326"/>
      <c r="AP149" s="326"/>
      <c r="AQ149" s="327"/>
      <c r="AR149" s="328"/>
      <c r="AS149" s="329"/>
      <c r="AT149" s="1"/>
      <c r="AU149" s="2"/>
    </row>
    <row r="150" spans="1:47" ht="15.75" hidden="1" customHeight="1" x14ac:dyDescent="0.2">
      <c r="A150" s="386" t="s">
        <v>424</v>
      </c>
      <c r="B150" s="332" t="s">
        <v>19</v>
      </c>
      <c r="C150" s="333" t="s">
        <v>413</v>
      </c>
      <c r="D150" s="334"/>
      <c r="E150" s="335"/>
      <c r="F150" s="336"/>
      <c r="G150" s="335"/>
      <c r="H150" s="336"/>
      <c r="I150" s="337"/>
      <c r="J150" s="334"/>
      <c r="K150" s="335"/>
      <c r="L150" s="336"/>
      <c r="M150" s="335"/>
      <c r="N150" s="336"/>
      <c r="O150" s="337"/>
      <c r="P150" s="334"/>
      <c r="Q150" s="335"/>
      <c r="R150" s="336"/>
      <c r="S150" s="335"/>
      <c r="T150" s="336"/>
      <c r="U150" s="337"/>
      <c r="V150" s="334"/>
      <c r="W150" s="335"/>
      <c r="X150" s="336"/>
      <c r="Y150" s="335"/>
      <c r="Z150" s="336"/>
      <c r="AA150" s="337"/>
      <c r="AB150" s="334"/>
      <c r="AC150" s="335"/>
      <c r="AD150" s="336"/>
      <c r="AE150" s="335"/>
      <c r="AF150" s="336"/>
      <c r="AG150" s="337"/>
      <c r="AH150" s="334"/>
      <c r="AI150" s="335"/>
      <c r="AJ150" s="336"/>
      <c r="AK150" s="335"/>
      <c r="AL150" s="336"/>
      <c r="AM150" s="337"/>
      <c r="AN150" s="325"/>
      <c r="AO150" s="326"/>
      <c r="AP150" s="326"/>
      <c r="AQ150" s="327"/>
      <c r="AR150" s="328"/>
      <c r="AS150" s="329"/>
      <c r="AT150" s="1" t="s">
        <v>475</v>
      </c>
      <c r="AU150" s="17" t="s">
        <v>513</v>
      </c>
    </row>
    <row r="151" spans="1:47" ht="15.75" hidden="1" customHeight="1" x14ac:dyDescent="0.2">
      <c r="A151" s="386" t="s">
        <v>400</v>
      </c>
      <c r="B151" s="332" t="s">
        <v>19</v>
      </c>
      <c r="C151" s="333" t="s">
        <v>399</v>
      </c>
      <c r="D151" s="334"/>
      <c r="E151" s="335"/>
      <c r="F151" s="336"/>
      <c r="G151" s="335"/>
      <c r="H151" s="336"/>
      <c r="I151" s="337"/>
      <c r="J151" s="334"/>
      <c r="K151" s="335"/>
      <c r="L151" s="336"/>
      <c r="M151" s="335"/>
      <c r="N151" s="336"/>
      <c r="O151" s="337"/>
      <c r="P151" s="338"/>
      <c r="Q151" s="339"/>
      <c r="R151" s="340">
        <v>2</v>
      </c>
      <c r="S151" s="339">
        <v>28</v>
      </c>
      <c r="T151" s="340">
        <v>3</v>
      </c>
      <c r="U151" s="341" t="s">
        <v>70</v>
      </c>
      <c r="V151" s="338"/>
      <c r="W151" s="339"/>
      <c r="X151" s="340">
        <v>2</v>
      </c>
      <c r="Y151" s="339">
        <v>28</v>
      </c>
      <c r="Z151" s="340">
        <v>3</v>
      </c>
      <c r="AA151" s="341" t="s">
        <v>70</v>
      </c>
      <c r="AB151" s="334"/>
      <c r="AC151" s="335"/>
      <c r="AD151" s="336"/>
      <c r="AE151" s="335"/>
      <c r="AF151" s="336"/>
      <c r="AG151" s="337"/>
      <c r="AH151" s="334"/>
      <c r="AI151" s="335"/>
      <c r="AJ151" s="336"/>
      <c r="AK151" s="335"/>
      <c r="AL151" s="336"/>
      <c r="AM151" s="337"/>
      <c r="AN151" s="325"/>
      <c r="AO151" s="326"/>
      <c r="AP151" s="326"/>
      <c r="AQ151" s="327"/>
      <c r="AR151" s="328"/>
      <c r="AS151" s="329"/>
      <c r="AT151" s="3" t="s">
        <v>403</v>
      </c>
    </row>
    <row r="152" spans="1:47" ht="15.75" hidden="1" customHeight="1" x14ac:dyDescent="0.2">
      <c r="A152" s="386" t="s">
        <v>370</v>
      </c>
      <c r="B152" s="332" t="s">
        <v>19</v>
      </c>
      <c r="C152" s="333" t="s">
        <v>401</v>
      </c>
      <c r="D152" s="334"/>
      <c r="E152" s="335"/>
      <c r="F152" s="336"/>
      <c r="G152" s="335"/>
      <c r="H152" s="336"/>
      <c r="I152" s="337"/>
      <c r="J152" s="334"/>
      <c r="K152" s="335"/>
      <c r="L152" s="336"/>
      <c r="M152" s="335"/>
      <c r="N152" s="336"/>
      <c r="O152" s="337"/>
      <c r="P152" s="334"/>
      <c r="Q152" s="335"/>
      <c r="R152" s="336"/>
      <c r="S152" s="335"/>
      <c r="T152" s="336"/>
      <c r="U152" s="337"/>
      <c r="V152" s="334"/>
      <c r="W152" s="339"/>
      <c r="X152" s="340">
        <v>1</v>
      </c>
      <c r="Y152" s="339">
        <v>14</v>
      </c>
      <c r="Z152" s="340">
        <v>1</v>
      </c>
      <c r="AA152" s="341" t="s">
        <v>70</v>
      </c>
      <c r="AB152" s="339"/>
      <c r="AC152" s="340">
        <v>1</v>
      </c>
      <c r="AD152" s="339">
        <v>14</v>
      </c>
      <c r="AE152" s="340">
        <v>1</v>
      </c>
      <c r="AF152" s="341" t="s">
        <v>70</v>
      </c>
      <c r="AG152" s="341"/>
      <c r="AH152" s="339"/>
      <c r="AI152" s="340">
        <v>1</v>
      </c>
      <c r="AJ152" s="339">
        <v>14</v>
      </c>
      <c r="AK152" s="340">
        <v>1</v>
      </c>
      <c r="AL152" s="341" t="s">
        <v>70</v>
      </c>
      <c r="AM152" s="337"/>
      <c r="AN152" s="325"/>
      <c r="AO152" s="326"/>
      <c r="AP152" s="326"/>
      <c r="AQ152" s="327"/>
      <c r="AR152" s="328"/>
      <c r="AS152" s="329"/>
      <c r="AT152" s="1" t="s">
        <v>469</v>
      </c>
      <c r="AU152" s="2" t="s">
        <v>402</v>
      </c>
    </row>
    <row r="153" spans="1:47" ht="15.75" hidden="1" customHeight="1" x14ac:dyDescent="0.2">
      <c r="A153" s="386" t="s">
        <v>405</v>
      </c>
      <c r="B153" s="332" t="s">
        <v>19</v>
      </c>
      <c r="C153" s="333" t="s">
        <v>410</v>
      </c>
      <c r="D153" s="334"/>
      <c r="E153" s="335"/>
      <c r="F153" s="336"/>
      <c r="G153" s="335"/>
      <c r="H153" s="336"/>
      <c r="I153" s="337"/>
      <c r="J153" s="334"/>
      <c r="K153" s="335"/>
      <c r="L153" s="336"/>
      <c r="M153" s="335"/>
      <c r="N153" s="336"/>
      <c r="O153" s="337"/>
      <c r="P153" s="334"/>
      <c r="Q153" s="335"/>
      <c r="R153" s="336"/>
      <c r="S153" s="335"/>
      <c r="T153" s="336"/>
      <c r="U153" s="337"/>
      <c r="V153" s="334"/>
      <c r="W153" s="335"/>
      <c r="X153" s="336"/>
      <c r="Y153" s="335"/>
      <c r="Z153" s="336"/>
      <c r="AA153" s="337"/>
      <c r="AB153" s="334"/>
      <c r="AC153" s="335"/>
      <c r="AD153" s="336"/>
      <c r="AE153" s="335"/>
      <c r="AF153" s="336"/>
      <c r="AG153" s="337"/>
      <c r="AH153" s="334"/>
      <c r="AI153" s="335"/>
      <c r="AJ153" s="336"/>
      <c r="AK153" s="335"/>
      <c r="AL153" s="336"/>
      <c r="AM153" s="337"/>
      <c r="AN153" s="325"/>
      <c r="AO153" s="326"/>
      <c r="AP153" s="326"/>
      <c r="AQ153" s="327"/>
      <c r="AR153" s="328"/>
      <c r="AS153" s="329"/>
      <c r="AT153" s="1" t="s">
        <v>406</v>
      </c>
      <c r="AU153" s="17" t="s">
        <v>505</v>
      </c>
    </row>
    <row r="154" spans="1:47" ht="15.75" hidden="1" customHeight="1" x14ac:dyDescent="0.2">
      <c r="A154" s="386" t="s">
        <v>370</v>
      </c>
      <c r="B154" s="332" t="s">
        <v>19</v>
      </c>
      <c r="C154" s="333" t="s">
        <v>393</v>
      </c>
      <c r="D154" s="334"/>
      <c r="E154" s="335"/>
      <c r="F154" s="336"/>
      <c r="G154" s="335"/>
      <c r="H154" s="336"/>
      <c r="I154" s="337"/>
      <c r="J154" s="334"/>
      <c r="K154" s="335"/>
      <c r="L154" s="336"/>
      <c r="M154" s="335"/>
      <c r="N154" s="336"/>
      <c r="O154" s="337"/>
      <c r="P154" s="334"/>
      <c r="Q154" s="335"/>
      <c r="R154" s="336"/>
      <c r="S154" s="335"/>
      <c r="T154" s="336"/>
      <c r="U154" s="337"/>
      <c r="V154" s="334"/>
      <c r="W154" s="335"/>
      <c r="X154" s="336"/>
      <c r="Y154" s="335"/>
      <c r="Z154" s="336"/>
      <c r="AA154" s="337"/>
      <c r="AB154" s="334"/>
      <c r="AC154" s="335"/>
      <c r="AD154" s="336"/>
      <c r="AE154" s="335"/>
      <c r="AF154" s="336"/>
      <c r="AG154" s="337"/>
      <c r="AH154" s="334"/>
      <c r="AI154" s="335"/>
      <c r="AJ154" s="336"/>
      <c r="AK154" s="335"/>
      <c r="AL154" s="336"/>
      <c r="AM154" s="337"/>
      <c r="AN154" s="325"/>
      <c r="AO154" s="326"/>
      <c r="AP154" s="326"/>
      <c r="AQ154" s="327"/>
      <c r="AR154" s="328"/>
      <c r="AS154" s="329"/>
      <c r="AT154" s="1" t="s">
        <v>492</v>
      </c>
      <c r="AU154" s="17" t="s">
        <v>411</v>
      </c>
    </row>
    <row r="155" spans="1:47" ht="15.75" hidden="1" customHeight="1" x14ac:dyDescent="0.2">
      <c r="A155" s="386" t="s">
        <v>370</v>
      </c>
      <c r="B155" s="332" t="s">
        <v>19</v>
      </c>
      <c r="C155" s="333" t="s">
        <v>394</v>
      </c>
      <c r="D155" s="334"/>
      <c r="E155" s="335"/>
      <c r="F155" s="336"/>
      <c r="G155" s="335"/>
      <c r="H155" s="336"/>
      <c r="I155" s="337"/>
      <c r="J155" s="334"/>
      <c r="K155" s="335"/>
      <c r="L155" s="336"/>
      <c r="M155" s="335"/>
      <c r="N155" s="336"/>
      <c r="O155" s="337"/>
      <c r="P155" s="334"/>
      <c r="Q155" s="335"/>
      <c r="R155" s="336"/>
      <c r="S155" s="335"/>
      <c r="T155" s="336"/>
      <c r="U155" s="337"/>
      <c r="V155" s="334"/>
      <c r="W155" s="335"/>
      <c r="X155" s="336"/>
      <c r="Y155" s="335"/>
      <c r="Z155" s="336"/>
      <c r="AA155" s="337"/>
      <c r="AB155" s="334"/>
      <c r="AC155" s="335"/>
      <c r="AD155" s="336"/>
      <c r="AE155" s="335"/>
      <c r="AF155" s="336"/>
      <c r="AG155" s="337"/>
      <c r="AH155" s="334"/>
      <c r="AI155" s="335"/>
      <c r="AJ155" s="336"/>
      <c r="AK155" s="335"/>
      <c r="AL155" s="336"/>
      <c r="AM155" s="337"/>
      <c r="AN155" s="325"/>
      <c r="AO155" s="326"/>
      <c r="AP155" s="326"/>
      <c r="AQ155" s="327"/>
      <c r="AR155" s="328"/>
      <c r="AS155" s="329"/>
      <c r="AT155" s="1" t="s">
        <v>492</v>
      </c>
      <c r="AU155" s="17" t="s">
        <v>411</v>
      </c>
    </row>
    <row r="156" spans="1:47" ht="15.75" hidden="1" customHeight="1" x14ac:dyDescent="0.2">
      <c r="A156" s="386" t="s">
        <v>370</v>
      </c>
      <c r="B156" s="332" t="s">
        <v>19</v>
      </c>
      <c r="C156" s="333" t="s">
        <v>395</v>
      </c>
      <c r="D156" s="334"/>
      <c r="E156" s="335"/>
      <c r="F156" s="336"/>
      <c r="G156" s="335"/>
      <c r="H156" s="336"/>
      <c r="I156" s="337"/>
      <c r="J156" s="334"/>
      <c r="K156" s="335"/>
      <c r="L156" s="336"/>
      <c r="M156" s="335"/>
      <c r="N156" s="336"/>
      <c r="O156" s="337"/>
      <c r="P156" s="334"/>
      <c r="Q156" s="335"/>
      <c r="R156" s="336"/>
      <c r="S156" s="335"/>
      <c r="T156" s="336"/>
      <c r="U156" s="337"/>
      <c r="V156" s="334"/>
      <c r="W156" s="335"/>
      <c r="X156" s="336"/>
      <c r="Y156" s="335"/>
      <c r="Z156" s="336"/>
      <c r="AA156" s="337"/>
      <c r="AB156" s="334"/>
      <c r="AC156" s="335"/>
      <c r="AD156" s="336"/>
      <c r="AE156" s="335"/>
      <c r="AF156" s="336"/>
      <c r="AG156" s="337"/>
      <c r="AH156" s="334"/>
      <c r="AI156" s="335"/>
      <c r="AJ156" s="336"/>
      <c r="AK156" s="335"/>
      <c r="AL156" s="336"/>
      <c r="AM156" s="337"/>
      <c r="AN156" s="325"/>
      <c r="AO156" s="326"/>
      <c r="AP156" s="326"/>
      <c r="AQ156" s="327"/>
      <c r="AR156" s="328"/>
      <c r="AS156" s="329"/>
      <c r="AT156" s="1" t="s">
        <v>492</v>
      </c>
      <c r="AU156" s="17" t="s">
        <v>457</v>
      </c>
    </row>
    <row r="157" spans="1:47" ht="15.75" hidden="1" customHeight="1" x14ac:dyDescent="0.2">
      <c r="A157" s="386" t="s">
        <v>370</v>
      </c>
      <c r="B157" s="332" t="s">
        <v>19</v>
      </c>
      <c r="C157" s="333" t="s">
        <v>396</v>
      </c>
      <c r="D157" s="334"/>
      <c r="E157" s="335"/>
      <c r="F157" s="336"/>
      <c r="G157" s="335"/>
      <c r="H157" s="336"/>
      <c r="I157" s="337"/>
      <c r="J157" s="334"/>
      <c r="K157" s="335"/>
      <c r="L157" s="336"/>
      <c r="M157" s="335"/>
      <c r="N157" s="336"/>
      <c r="O157" s="337"/>
      <c r="P157" s="334"/>
      <c r="Q157" s="335"/>
      <c r="R157" s="336"/>
      <c r="S157" s="335"/>
      <c r="T157" s="336"/>
      <c r="U157" s="337"/>
      <c r="V157" s="334"/>
      <c r="W157" s="335"/>
      <c r="X157" s="336"/>
      <c r="Y157" s="335"/>
      <c r="Z157" s="336"/>
      <c r="AA157" s="337"/>
      <c r="AB157" s="334"/>
      <c r="AC157" s="335"/>
      <c r="AD157" s="336"/>
      <c r="AE157" s="335"/>
      <c r="AF157" s="336"/>
      <c r="AG157" s="337"/>
      <c r="AH157" s="334"/>
      <c r="AI157" s="335"/>
      <c r="AJ157" s="336"/>
      <c r="AK157" s="335"/>
      <c r="AL157" s="336"/>
      <c r="AM157" s="337"/>
      <c r="AN157" s="325"/>
      <c r="AO157" s="326"/>
      <c r="AP157" s="326"/>
      <c r="AQ157" s="327"/>
      <c r="AR157" s="328"/>
      <c r="AS157" s="329"/>
      <c r="AT157" s="1" t="s">
        <v>492</v>
      </c>
      <c r="AU157" s="17" t="s">
        <v>412</v>
      </c>
    </row>
    <row r="158" spans="1:47" ht="15.75" hidden="1" customHeight="1" x14ac:dyDescent="0.2">
      <c r="A158" s="386" t="s">
        <v>370</v>
      </c>
      <c r="B158" s="332" t="s">
        <v>19</v>
      </c>
      <c r="C158" s="333" t="s">
        <v>432</v>
      </c>
      <c r="D158" s="334"/>
      <c r="E158" s="335"/>
      <c r="F158" s="336"/>
      <c r="G158" s="335"/>
      <c r="H158" s="336"/>
      <c r="I158" s="337"/>
      <c r="J158" s="334"/>
      <c r="K158" s="335"/>
      <c r="L158" s="336"/>
      <c r="M158" s="335"/>
      <c r="N158" s="336"/>
      <c r="O158" s="337"/>
      <c r="P158" s="334"/>
      <c r="Q158" s="335"/>
      <c r="R158" s="336"/>
      <c r="S158" s="335"/>
      <c r="T158" s="336"/>
      <c r="U158" s="337"/>
      <c r="V158" s="334"/>
      <c r="W158" s="335"/>
      <c r="X158" s="336"/>
      <c r="Y158" s="335"/>
      <c r="Z158" s="336"/>
      <c r="AA158" s="337"/>
      <c r="AB158" s="334"/>
      <c r="AC158" s="335"/>
      <c r="AD158" s="336"/>
      <c r="AE158" s="335"/>
      <c r="AF158" s="336"/>
      <c r="AG158" s="337"/>
      <c r="AH158" s="334"/>
      <c r="AI158" s="335"/>
      <c r="AJ158" s="336"/>
      <c r="AK158" s="335"/>
      <c r="AL158" s="336"/>
      <c r="AM158" s="337"/>
      <c r="AN158" s="325"/>
      <c r="AO158" s="326"/>
      <c r="AP158" s="326"/>
      <c r="AQ158" s="327"/>
      <c r="AR158" s="328"/>
      <c r="AS158" s="329"/>
      <c r="AT158" s="1" t="s">
        <v>469</v>
      </c>
      <c r="AU158" s="17" t="s">
        <v>415</v>
      </c>
    </row>
    <row r="159" spans="1:47" ht="15.75" hidden="1" customHeight="1" x14ac:dyDescent="0.2">
      <c r="A159" s="386" t="s">
        <v>425</v>
      </c>
      <c r="B159" s="332" t="s">
        <v>19</v>
      </c>
      <c r="C159" s="333" t="s">
        <v>426</v>
      </c>
      <c r="D159" s="334"/>
      <c r="E159" s="335"/>
      <c r="F159" s="336"/>
      <c r="G159" s="335"/>
      <c r="H159" s="336"/>
      <c r="I159" s="337"/>
      <c r="J159" s="334"/>
      <c r="K159" s="335"/>
      <c r="L159" s="336"/>
      <c r="M159" s="335"/>
      <c r="N159" s="336"/>
      <c r="O159" s="337"/>
      <c r="P159" s="334"/>
      <c r="Q159" s="335"/>
      <c r="R159" s="336"/>
      <c r="S159" s="335"/>
      <c r="T159" s="336"/>
      <c r="U159" s="337"/>
      <c r="V159" s="334"/>
      <c r="W159" s="335"/>
      <c r="X159" s="336"/>
      <c r="Y159" s="335"/>
      <c r="Z159" s="336"/>
      <c r="AA159" s="337"/>
      <c r="AB159" s="334"/>
      <c r="AC159" s="335"/>
      <c r="AD159" s="336"/>
      <c r="AE159" s="335"/>
      <c r="AF159" s="336"/>
      <c r="AG159" s="337"/>
      <c r="AH159" s="334"/>
      <c r="AI159" s="335"/>
      <c r="AJ159" s="336"/>
      <c r="AK159" s="335"/>
      <c r="AL159" s="336"/>
      <c r="AM159" s="337"/>
      <c r="AN159" s="325"/>
      <c r="AO159" s="326"/>
      <c r="AP159" s="326"/>
      <c r="AQ159" s="327"/>
      <c r="AR159" s="328"/>
      <c r="AS159" s="329"/>
      <c r="AT159" s="1" t="s">
        <v>475</v>
      </c>
      <c r="AU159" s="17" t="s">
        <v>513</v>
      </c>
    </row>
    <row r="160" spans="1:47" ht="15.75" hidden="1" customHeight="1" x14ac:dyDescent="0.2">
      <c r="A160" s="386" t="s">
        <v>427</v>
      </c>
      <c r="B160" s="332" t="s">
        <v>19</v>
      </c>
      <c r="C160" s="333" t="s">
        <v>428</v>
      </c>
      <c r="D160" s="334"/>
      <c r="E160" s="335"/>
      <c r="F160" s="336"/>
      <c r="G160" s="335"/>
      <c r="H160" s="336"/>
      <c r="I160" s="337"/>
      <c r="J160" s="334"/>
      <c r="K160" s="335"/>
      <c r="L160" s="336"/>
      <c r="M160" s="335"/>
      <c r="N160" s="336"/>
      <c r="O160" s="337"/>
      <c r="P160" s="334"/>
      <c r="Q160" s="335"/>
      <c r="R160" s="336"/>
      <c r="S160" s="335"/>
      <c r="T160" s="336"/>
      <c r="U160" s="337"/>
      <c r="V160" s="334"/>
      <c r="W160" s="335"/>
      <c r="X160" s="336"/>
      <c r="Y160" s="335"/>
      <c r="Z160" s="336"/>
      <c r="AA160" s="337"/>
      <c r="AB160" s="334"/>
      <c r="AC160" s="335"/>
      <c r="AD160" s="336"/>
      <c r="AE160" s="335"/>
      <c r="AF160" s="336"/>
      <c r="AG160" s="337"/>
      <c r="AH160" s="334"/>
      <c r="AI160" s="335"/>
      <c r="AJ160" s="336"/>
      <c r="AK160" s="335"/>
      <c r="AL160" s="336"/>
      <c r="AM160" s="337"/>
      <c r="AN160" s="325"/>
      <c r="AO160" s="326"/>
      <c r="AP160" s="326"/>
      <c r="AQ160" s="327"/>
      <c r="AR160" s="328"/>
      <c r="AS160" s="329"/>
      <c r="AT160" s="1" t="s">
        <v>475</v>
      </c>
      <c r="AU160" s="17" t="s">
        <v>513</v>
      </c>
    </row>
    <row r="161" spans="1:47" ht="15.75" hidden="1" customHeight="1" x14ac:dyDescent="0.2">
      <c r="A161" s="386" t="s">
        <v>370</v>
      </c>
      <c r="B161" s="332" t="s">
        <v>19</v>
      </c>
      <c r="C161" s="333" t="s">
        <v>431</v>
      </c>
      <c r="D161" s="334"/>
      <c r="E161" s="335"/>
      <c r="F161" s="336"/>
      <c r="G161" s="335"/>
      <c r="H161" s="336"/>
      <c r="I161" s="337"/>
      <c r="J161" s="334"/>
      <c r="K161" s="335"/>
      <c r="L161" s="336"/>
      <c r="M161" s="335"/>
      <c r="N161" s="336"/>
      <c r="O161" s="337"/>
      <c r="P161" s="334"/>
      <c r="Q161" s="335"/>
      <c r="R161" s="336"/>
      <c r="S161" s="335"/>
      <c r="T161" s="336"/>
      <c r="U161" s="337"/>
      <c r="V161" s="334"/>
      <c r="W161" s="335"/>
      <c r="X161" s="336"/>
      <c r="Y161" s="335"/>
      <c r="Z161" s="336"/>
      <c r="AA161" s="337"/>
      <c r="AB161" s="334"/>
      <c r="AC161" s="335"/>
      <c r="AD161" s="336"/>
      <c r="AE161" s="335"/>
      <c r="AF161" s="336"/>
      <c r="AG161" s="337"/>
      <c r="AH161" s="334"/>
      <c r="AI161" s="335"/>
      <c r="AJ161" s="336"/>
      <c r="AK161" s="335"/>
      <c r="AL161" s="336"/>
      <c r="AM161" s="337"/>
      <c r="AN161" s="325"/>
      <c r="AO161" s="326"/>
      <c r="AP161" s="326"/>
      <c r="AQ161" s="327"/>
      <c r="AR161" s="328"/>
      <c r="AS161" s="329"/>
      <c r="AT161" s="29" t="s">
        <v>403</v>
      </c>
      <c r="AU161" s="17" t="s">
        <v>514</v>
      </c>
    </row>
    <row r="162" spans="1:47" ht="15.75" hidden="1" customHeight="1" thickBot="1" x14ac:dyDescent="0.25">
      <c r="A162" s="386"/>
      <c r="B162" s="332"/>
      <c r="C162" s="333"/>
      <c r="D162" s="334"/>
      <c r="E162" s="335"/>
      <c r="F162" s="336"/>
      <c r="G162" s="335"/>
      <c r="H162" s="336"/>
      <c r="I162" s="337"/>
      <c r="J162" s="334"/>
      <c r="K162" s="335"/>
      <c r="L162" s="336"/>
      <c r="M162" s="335"/>
      <c r="N162" s="336"/>
      <c r="O162" s="337"/>
      <c r="P162" s="334"/>
      <c r="Q162" s="335"/>
      <c r="R162" s="336"/>
      <c r="S162" s="335"/>
      <c r="T162" s="336"/>
      <c r="U162" s="337"/>
      <c r="V162" s="334"/>
      <c r="W162" s="335"/>
      <c r="X162" s="336"/>
      <c r="Y162" s="335"/>
      <c r="Z162" s="336"/>
      <c r="AA162" s="337"/>
      <c r="AB162" s="334"/>
      <c r="AC162" s="335"/>
      <c r="AD162" s="336"/>
      <c r="AE162" s="335"/>
      <c r="AF162" s="336"/>
      <c r="AG162" s="337"/>
      <c r="AH162" s="334"/>
      <c r="AI162" s="335"/>
      <c r="AJ162" s="336"/>
      <c r="AK162" s="335"/>
      <c r="AL162" s="336"/>
      <c r="AM162" s="337"/>
      <c r="AN162" s="325"/>
      <c r="AO162" s="326"/>
      <c r="AP162" s="326"/>
      <c r="AQ162" s="327"/>
      <c r="AR162" s="328"/>
      <c r="AS162" s="329"/>
    </row>
    <row r="163" spans="1:47" ht="15.75" hidden="1" customHeight="1" thickTop="1" thickBot="1" x14ac:dyDescent="0.25">
      <c r="A163" s="387"/>
      <c r="B163" s="342"/>
      <c r="C163" s="343"/>
      <c r="D163" s="344"/>
      <c r="E163" s="345"/>
      <c r="F163" s="345"/>
      <c r="G163" s="345"/>
      <c r="H163" s="345"/>
      <c r="I163" s="345"/>
      <c r="J163" s="345"/>
      <c r="K163" s="345"/>
      <c r="L163" s="345"/>
      <c r="M163" s="346"/>
      <c r="N163" s="347"/>
      <c r="O163" s="347"/>
      <c r="P163" s="345"/>
      <c r="Q163" s="345"/>
      <c r="R163" s="345"/>
      <c r="S163" s="345"/>
      <c r="T163" s="345"/>
      <c r="U163" s="345"/>
      <c r="V163" s="345"/>
      <c r="W163" s="345"/>
      <c r="X163" s="345"/>
      <c r="Y163" s="346"/>
      <c r="Z163" s="347"/>
      <c r="AA163" s="347"/>
      <c r="AB163" s="345"/>
      <c r="AC163" s="345"/>
      <c r="AD163" s="345"/>
      <c r="AE163" s="345"/>
      <c r="AF163" s="345"/>
      <c r="AG163" s="345"/>
      <c r="AH163" s="345"/>
      <c r="AI163" s="345"/>
      <c r="AJ163" s="345"/>
      <c r="AK163" s="345"/>
      <c r="AL163" s="345"/>
      <c r="AM163" s="345"/>
      <c r="AN163" s="348"/>
      <c r="AO163" s="348"/>
      <c r="AP163" s="348"/>
      <c r="AQ163" s="348"/>
      <c r="AR163" s="348"/>
      <c r="AS163" s="349"/>
    </row>
    <row r="164" spans="1:47" ht="15.75" customHeight="1" thickTop="1" thickBot="1" x14ac:dyDescent="0.25">
      <c r="A164" s="1031"/>
      <c r="B164" s="1032"/>
      <c r="C164" s="1032"/>
      <c r="D164" s="1032"/>
      <c r="E164" s="1032"/>
      <c r="F164" s="1032"/>
      <c r="G164" s="1032"/>
      <c r="H164" s="1032"/>
      <c r="I164" s="1032"/>
      <c r="J164" s="1032"/>
      <c r="K164" s="1032"/>
      <c r="L164" s="1032"/>
      <c r="M164" s="1032"/>
      <c r="N164" s="1032"/>
      <c r="O164" s="1032"/>
      <c r="P164" s="1032"/>
      <c r="Q164" s="1032"/>
      <c r="R164" s="1032"/>
      <c r="S164" s="1032"/>
      <c r="T164" s="1032"/>
      <c r="U164" s="1032"/>
      <c r="V164" s="1032"/>
      <c r="W164" s="1032"/>
      <c r="X164" s="1032"/>
      <c r="Y164" s="1032"/>
      <c r="Z164" s="1032"/>
      <c r="AA164" s="1032"/>
      <c r="AB164" s="1032"/>
      <c r="AC164" s="1032"/>
      <c r="AD164" s="1032"/>
      <c r="AE164" s="1032"/>
      <c r="AF164" s="1032"/>
      <c r="AG164" s="1032"/>
      <c r="AH164" s="1032"/>
      <c r="AI164" s="1032"/>
      <c r="AJ164" s="1032"/>
      <c r="AK164" s="1032"/>
      <c r="AL164" s="1032"/>
      <c r="AM164" s="1032"/>
      <c r="AN164" s="350"/>
      <c r="AO164" s="350"/>
      <c r="AP164" s="350"/>
      <c r="AQ164" s="350"/>
      <c r="AR164" s="350"/>
      <c r="AS164" s="351"/>
    </row>
    <row r="165" spans="1:47" ht="15.75" customHeight="1" thickTop="1" x14ac:dyDescent="0.2">
      <c r="A165" s="1029" t="s">
        <v>22</v>
      </c>
      <c r="B165" s="1030"/>
      <c r="C165" s="1030"/>
      <c r="D165" s="1030"/>
      <c r="E165" s="1030"/>
      <c r="F165" s="1030"/>
      <c r="G165" s="1030"/>
      <c r="H165" s="1030"/>
      <c r="I165" s="1030"/>
      <c r="J165" s="1030"/>
      <c r="K165" s="1030"/>
      <c r="L165" s="1030"/>
      <c r="M165" s="1030"/>
      <c r="N165" s="1030"/>
      <c r="O165" s="1030"/>
      <c r="P165" s="1030"/>
      <c r="Q165" s="1030"/>
      <c r="R165" s="1030"/>
      <c r="S165" s="1030"/>
      <c r="T165" s="1030"/>
      <c r="U165" s="1030"/>
      <c r="V165" s="1030"/>
      <c r="W165" s="1030"/>
      <c r="X165" s="1030"/>
      <c r="Y165" s="1030"/>
      <c r="Z165" s="1030"/>
      <c r="AA165" s="1030"/>
      <c r="AB165" s="1030"/>
      <c r="AC165" s="1030"/>
      <c r="AD165" s="1030"/>
      <c r="AE165" s="1030"/>
      <c r="AF165" s="1030"/>
      <c r="AG165" s="1030"/>
      <c r="AH165" s="1030"/>
      <c r="AI165" s="1030"/>
      <c r="AJ165" s="1030"/>
      <c r="AK165" s="1030"/>
      <c r="AL165" s="1030"/>
      <c r="AM165" s="1030"/>
      <c r="AN165" s="352"/>
      <c r="AO165" s="353"/>
      <c r="AP165" s="353"/>
      <c r="AQ165" s="353"/>
      <c r="AR165" s="155"/>
      <c r="AS165" s="354">
        <f t="shared" ref="AS165:AS177" si="48">IF(SUM(I166:AM166)=0,"",SUM(I166:AM166))</f>
        <v>4</v>
      </c>
    </row>
    <row r="166" spans="1:47" ht="15.75" customHeight="1" x14ac:dyDescent="0.2">
      <c r="A166" s="358"/>
      <c r="B166" s="233"/>
      <c r="C166" s="355" t="s">
        <v>23</v>
      </c>
      <c r="D166" s="356"/>
      <c r="E166" s="353"/>
      <c r="F166" s="353"/>
      <c r="G166" s="353"/>
      <c r="H166" s="155"/>
      <c r="I166" s="357" t="str">
        <f>IF(COUNTIF(I10:I80,"A")=0,"",COUNTIF(I10:I80,"A"))</f>
        <v/>
      </c>
      <c r="J166" s="356"/>
      <c r="K166" s="353"/>
      <c r="L166" s="353"/>
      <c r="M166" s="353"/>
      <c r="N166" s="155"/>
      <c r="O166" s="357">
        <f>IF(COUNTIF(O10:O80,"A")=0,"",COUNTIF(O10:O80,"A"))</f>
        <v>2</v>
      </c>
      <c r="P166" s="356"/>
      <c r="Q166" s="353"/>
      <c r="R166" s="353"/>
      <c r="S166" s="353"/>
      <c r="T166" s="155"/>
      <c r="U166" s="357">
        <f>IF(COUNTIF(U10:U80,"A")=0,"",COUNTIF(U10:U80,"A"))</f>
        <v>1</v>
      </c>
      <c r="V166" s="356"/>
      <c r="W166" s="353"/>
      <c r="X166" s="353"/>
      <c r="Y166" s="353"/>
      <c r="Z166" s="155"/>
      <c r="AA166" s="357">
        <f>IF(COUNTIF(AA10:AA80,"A")=0,"",COUNTIF(AA10:AA80,"A"))</f>
        <v>1</v>
      </c>
      <c r="AB166" s="356"/>
      <c r="AC166" s="353"/>
      <c r="AD166" s="353"/>
      <c r="AE166" s="353"/>
      <c r="AF166" s="155"/>
      <c r="AG166" s="357" t="str">
        <f>IF(COUNTIF(AG10:AG80,"A")=0,"",COUNTIF(AG10:AG80,"A"))</f>
        <v/>
      </c>
      <c r="AH166" s="356"/>
      <c r="AI166" s="353"/>
      <c r="AJ166" s="353"/>
      <c r="AK166" s="353"/>
      <c r="AL166" s="155"/>
      <c r="AM166" s="357" t="str">
        <f>IF(COUNTIF(AM10:AM80,"A")=0,"",COUNTIF(AM10:AM80,"A"))</f>
        <v/>
      </c>
      <c r="AN166" s="352"/>
      <c r="AO166" s="353"/>
      <c r="AP166" s="353"/>
      <c r="AQ166" s="353"/>
      <c r="AR166" s="155"/>
      <c r="AS166" s="354">
        <f t="shared" si="48"/>
        <v>2</v>
      </c>
    </row>
    <row r="167" spans="1:47" ht="15.75" customHeight="1" x14ac:dyDescent="0.2">
      <c r="A167" s="358"/>
      <c r="B167" s="233"/>
      <c r="C167" s="355" t="s">
        <v>24</v>
      </c>
      <c r="D167" s="356"/>
      <c r="E167" s="353"/>
      <c r="F167" s="353"/>
      <c r="G167" s="353"/>
      <c r="H167" s="155"/>
      <c r="I167" s="357">
        <f>IF(COUNTIF(I10:I80,"B")=0,"",COUNTIF(I10:I80,"B"))</f>
        <v>1</v>
      </c>
      <c r="J167" s="356"/>
      <c r="K167" s="353"/>
      <c r="L167" s="353"/>
      <c r="M167" s="353"/>
      <c r="N167" s="155"/>
      <c r="O167" s="357" t="str">
        <f>IF(COUNTIF(O10:O80,"B")=0,"",COUNTIF(O10:O80,"B"))</f>
        <v/>
      </c>
      <c r="P167" s="356"/>
      <c r="Q167" s="353"/>
      <c r="R167" s="353"/>
      <c r="S167" s="353"/>
      <c r="T167" s="155"/>
      <c r="U167" s="357" t="str">
        <f>IF(COUNTIF(U10:U80,"B")=0,"",COUNTIF(U10:U80,"B"))</f>
        <v/>
      </c>
      <c r="V167" s="356"/>
      <c r="W167" s="353"/>
      <c r="X167" s="353"/>
      <c r="Y167" s="353"/>
      <c r="Z167" s="155"/>
      <c r="AA167" s="357" t="str">
        <f>IF(COUNTIF(AA10:AA80,"B")=0,"",COUNTIF(AA10:AA80,"B"))</f>
        <v/>
      </c>
      <c r="AB167" s="356"/>
      <c r="AC167" s="353"/>
      <c r="AD167" s="353"/>
      <c r="AE167" s="353"/>
      <c r="AF167" s="155"/>
      <c r="AG167" s="357">
        <f>IF(COUNTIF(AG10:AG80,"B")=0,"",COUNTIF(AG10:AG80,"B"))</f>
        <v>1</v>
      </c>
      <c r="AH167" s="356"/>
      <c r="AI167" s="353"/>
      <c r="AJ167" s="353"/>
      <c r="AK167" s="353"/>
      <c r="AL167" s="155"/>
      <c r="AM167" s="357" t="str">
        <f>IF(COUNTIF(AM10:AM80,"B")=0,"",COUNTIF(AM10:AM80,"B"))</f>
        <v/>
      </c>
      <c r="AN167" s="352"/>
      <c r="AO167" s="353"/>
      <c r="AP167" s="353"/>
      <c r="AQ167" s="353"/>
      <c r="AR167" s="155"/>
      <c r="AS167" s="354">
        <f t="shared" si="48"/>
        <v>7</v>
      </c>
    </row>
    <row r="168" spans="1:47" ht="15.75" customHeight="1" x14ac:dyDescent="0.2">
      <c r="A168" s="358"/>
      <c r="B168" s="233"/>
      <c r="C168" s="355" t="s">
        <v>58</v>
      </c>
      <c r="D168" s="356"/>
      <c r="E168" s="353"/>
      <c r="F168" s="353"/>
      <c r="G168" s="353"/>
      <c r="H168" s="155"/>
      <c r="I168" s="357">
        <f>IF(COUNTIF(I10:I80,"ÉÉ")=0,"",COUNTIF(I10:I80,"ÉÉ"))</f>
        <v>3</v>
      </c>
      <c r="J168" s="356"/>
      <c r="K168" s="353"/>
      <c r="L168" s="353"/>
      <c r="M168" s="353"/>
      <c r="N168" s="155"/>
      <c r="O168" s="357">
        <f>IF(COUNTIF(O10:O80,"ÉÉ")=0,"",COUNTIF(O10:O80,"ÉÉ"))</f>
        <v>1</v>
      </c>
      <c r="P168" s="356"/>
      <c r="Q168" s="353"/>
      <c r="R168" s="353"/>
      <c r="S168" s="353"/>
      <c r="T168" s="155"/>
      <c r="U168" s="357" t="str">
        <f>IF(COUNTIF(U10:U80,"ÉÉ")=0,"",COUNTIF(U10:U80,"ÉÉ"))</f>
        <v/>
      </c>
      <c r="V168" s="356"/>
      <c r="W168" s="353"/>
      <c r="X168" s="353"/>
      <c r="Y168" s="353"/>
      <c r="Z168" s="155"/>
      <c r="AA168" s="357">
        <v>1</v>
      </c>
      <c r="AB168" s="356"/>
      <c r="AC168" s="353"/>
      <c r="AD168" s="353"/>
      <c r="AE168" s="353"/>
      <c r="AF168" s="155"/>
      <c r="AG168" s="357">
        <f>IF(COUNTIF(AG10:AG80,"ÉÉ")=0,"",COUNTIF(AG10:AG80,"ÉÉ"))</f>
        <v>2</v>
      </c>
      <c r="AH168" s="356"/>
      <c r="AI168" s="353"/>
      <c r="AJ168" s="353"/>
      <c r="AK168" s="353"/>
      <c r="AL168" s="155"/>
      <c r="AM168" s="357" t="str">
        <f>IF(COUNTIF(AM10:AM80,"ÉÉ")=0,"",COUNTIF(AM10:AM80,"ÉÉ"))</f>
        <v/>
      </c>
      <c r="AN168" s="359"/>
      <c r="AO168" s="360"/>
      <c r="AP168" s="360"/>
      <c r="AQ168" s="360"/>
      <c r="AR168" s="361"/>
      <c r="AS168" s="354">
        <f t="shared" si="48"/>
        <v>1</v>
      </c>
    </row>
    <row r="169" spans="1:47" ht="15.75" customHeight="1" x14ac:dyDescent="0.2">
      <c r="A169" s="358"/>
      <c r="B169" s="355"/>
      <c r="C169" s="355" t="s">
        <v>59</v>
      </c>
      <c r="D169" s="362"/>
      <c r="E169" s="360"/>
      <c r="F169" s="360"/>
      <c r="G169" s="360"/>
      <c r="H169" s="361"/>
      <c r="I169" s="357" t="str">
        <f>IF(COUNTIF(I10:I80,"ÉÉ(Z)")=0,"",COUNTIF(I10:I80,"ÉÉ(Z)"))</f>
        <v/>
      </c>
      <c r="J169" s="362"/>
      <c r="K169" s="360"/>
      <c r="L169" s="360"/>
      <c r="M169" s="360"/>
      <c r="N169" s="361"/>
      <c r="O169" s="357" t="str">
        <f>IF(COUNTIF(O10:O80,"ÉÉ(Z)")=0,"",COUNTIF(O10:O80,"ÉÉ(Z)"))</f>
        <v/>
      </c>
      <c r="P169" s="362"/>
      <c r="Q169" s="360"/>
      <c r="R169" s="360"/>
      <c r="S169" s="360"/>
      <c r="T169" s="361"/>
      <c r="U169" s="357" t="str">
        <f>IF(COUNTIF(U10:U80,"ÉÉ(Z)")=0,"",COUNTIF(U10:U80,"ÉÉ(Z)"))</f>
        <v/>
      </c>
      <c r="V169" s="362"/>
      <c r="W169" s="360"/>
      <c r="X169" s="360"/>
      <c r="Y169" s="360"/>
      <c r="Z169" s="361"/>
      <c r="AA169" s="357" t="str">
        <f>IF(COUNTIF(AA10:AA80,"ÉÉ(Z)")=0,"",COUNTIF(AA10:AA80,"ÉÉ(Z)"))</f>
        <v/>
      </c>
      <c r="AB169" s="362"/>
      <c r="AC169" s="360"/>
      <c r="AD169" s="360"/>
      <c r="AE169" s="360"/>
      <c r="AF169" s="361"/>
      <c r="AG169" s="357" t="str">
        <f>IF(COUNTIF(AG10:AG80,"ÉÉ(Z)")=0,"",COUNTIF(AG10:AG80,"ÉÉ(Z)"))</f>
        <v/>
      </c>
      <c r="AH169" s="362"/>
      <c r="AI169" s="360"/>
      <c r="AJ169" s="360"/>
      <c r="AK169" s="360"/>
      <c r="AL169" s="361"/>
      <c r="AM169" s="357">
        <f>IF(COUNTIF(AM10:AM80,"ÉÉ(Z)")=0,"",COUNTIF(AM10:AM80,"ÉÉ(Z)"))</f>
        <v>1</v>
      </c>
      <c r="AN169" s="352"/>
      <c r="AO169" s="353"/>
      <c r="AP169" s="353"/>
      <c r="AQ169" s="353"/>
      <c r="AR169" s="155"/>
      <c r="AS169" s="354">
        <f t="shared" si="48"/>
        <v>21</v>
      </c>
    </row>
    <row r="170" spans="1:47" ht="15.75" customHeight="1" x14ac:dyDescent="0.2">
      <c r="A170" s="358"/>
      <c r="B170" s="233"/>
      <c r="C170" s="355" t="s">
        <v>60</v>
      </c>
      <c r="D170" s="356"/>
      <c r="E170" s="353"/>
      <c r="F170" s="353"/>
      <c r="G170" s="353"/>
      <c r="H170" s="155"/>
      <c r="I170" s="357">
        <f>IF(COUNTIF(I10:I80,"GYJ")=0,"",COUNTIF(I10:I80,"GYJ"))</f>
        <v>6</v>
      </c>
      <c r="J170" s="356"/>
      <c r="K170" s="353"/>
      <c r="L170" s="353"/>
      <c r="M170" s="353"/>
      <c r="N170" s="155"/>
      <c r="O170" s="357">
        <f>IF(COUNTIF(O10:O80,"GYJ")=0,"",COUNTIF(O10:O80,"GYJ"))</f>
        <v>2</v>
      </c>
      <c r="P170" s="356"/>
      <c r="Q170" s="353"/>
      <c r="R170" s="353"/>
      <c r="S170" s="353"/>
      <c r="T170" s="155"/>
      <c r="U170" s="357">
        <f>IF(COUNTIF(U10:U80,"GYJ")=0,"",COUNTIF(U10:U80,"GYJ"))</f>
        <v>1</v>
      </c>
      <c r="V170" s="356"/>
      <c r="W170" s="353"/>
      <c r="X170" s="353"/>
      <c r="Y170" s="353"/>
      <c r="Z170" s="155"/>
      <c r="AA170" s="357">
        <f>IF(COUNTIF(AA10:AA80,"GYJ")=0,"",COUNTIF(AA10:AA80,"GYJ"))</f>
        <v>4</v>
      </c>
      <c r="AB170" s="356"/>
      <c r="AC170" s="353"/>
      <c r="AD170" s="353"/>
      <c r="AE170" s="353"/>
      <c r="AF170" s="155"/>
      <c r="AG170" s="357">
        <f>IF(COUNTIF(AG10:AG80,"GYJ")=0,"",COUNTIF(AG10:AG80,"GYJ"))</f>
        <v>1</v>
      </c>
      <c r="AH170" s="356"/>
      <c r="AI170" s="353"/>
      <c r="AJ170" s="353"/>
      <c r="AK170" s="353"/>
      <c r="AL170" s="155"/>
      <c r="AM170" s="357">
        <f>IF(COUNTIF(AM10:AM80,"GYJ")=0,"",COUNTIF(AM10:AM80,"GYJ"))</f>
        <v>7</v>
      </c>
      <c r="AN170" s="352"/>
      <c r="AO170" s="353"/>
      <c r="AP170" s="353"/>
      <c r="AQ170" s="353"/>
      <c r="AR170" s="155"/>
      <c r="AS170" s="354" t="str">
        <f t="shared" si="48"/>
        <v/>
      </c>
    </row>
    <row r="171" spans="1:47" ht="15.75" customHeight="1" x14ac:dyDescent="0.2">
      <c r="A171" s="358"/>
      <c r="B171" s="233"/>
      <c r="C171" s="355" t="s">
        <v>61</v>
      </c>
      <c r="D171" s="356"/>
      <c r="E171" s="353"/>
      <c r="F171" s="353"/>
      <c r="G171" s="353"/>
      <c r="H171" s="155"/>
      <c r="I171" s="357" t="str">
        <f>IF(COUNTIF(I10:I80,"GYJ(Z)")=0,"",COUNTIF(I10:I80,"GYJ(Z)"))</f>
        <v/>
      </c>
      <c r="J171" s="356"/>
      <c r="K171" s="353"/>
      <c r="L171" s="353"/>
      <c r="M171" s="353"/>
      <c r="N171" s="155"/>
      <c r="O171" s="357" t="str">
        <f>IF(COUNTIF(O10:O80,"GYJ(Z)")=0,"",COUNTIF(O10:O80,"GYJ(Z)"))</f>
        <v/>
      </c>
      <c r="P171" s="356"/>
      <c r="Q171" s="353"/>
      <c r="R171" s="353"/>
      <c r="S171" s="353"/>
      <c r="T171" s="155"/>
      <c r="U171" s="357" t="str">
        <f>IF(COUNTIF(U10:U80,"GYJ(Z)")=0,"",COUNTIF(U10:U80,"GYJ(Z)"))</f>
        <v/>
      </c>
      <c r="V171" s="356"/>
      <c r="W171" s="353"/>
      <c r="X171" s="353"/>
      <c r="Y171" s="353"/>
      <c r="Z171" s="155"/>
      <c r="AA171" s="357" t="str">
        <f>IF(COUNTIF(AA10:AA80,"GYJ(Z)")=0,"",COUNTIF(AA10:AA80,"GYJ(Z)"))</f>
        <v/>
      </c>
      <c r="AB171" s="356"/>
      <c r="AC171" s="353"/>
      <c r="AD171" s="353"/>
      <c r="AE171" s="353"/>
      <c r="AF171" s="155"/>
      <c r="AG171" s="357" t="str">
        <f>IF(COUNTIF(AG10:AG80,"GYJ(Z)")=0,"",COUNTIF(AG10:AG80,"GYJ(Z)"))</f>
        <v/>
      </c>
      <c r="AH171" s="356"/>
      <c r="AI171" s="353"/>
      <c r="AJ171" s="353"/>
      <c r="AK171" s="353"/>
      <c r="AL171" s="155"/>
      <c r="AM171" s="357" t="str">
        <f>IF(COUNTIF(AM10:AM80,"GYJ(Z)")=0,"",COUNTIF(AM10:AM80,"GYJ(Z)"))</f>
        <v/>
      </c>
      <c r="AN171" s="352"/>
      <c r="AO171" s="353"/>
      <c r="AP171" s="353"/>
      <c r="AQ171" s="353"/>
      <c r="AR171" s="155"/>
      <c r="AS171" s="354">
        <f t="shared" si="48"/>
        <v>19</v>
      </c>
    </row>
    <row r="172" spans="1:47" ht="15.75" customHeight="1" x14ac:dyDescent="0.2">
      <c r="A172" s="358"/>
      <c r="B172" s="233"/>
      <c r="C172" s="355" t="s">
        <v>35</v>
      </c>
      <c r="D172" s="356"/>
      <c r="E172" s="353"/>
      <c r="F172" s="353"/>
      <c r="G172" s="353"/>
      <c r="H172" s="155"/>
      <c r="I172" s="357">
        <f>IF(COUNTIF(I10:I80,"K")=0,"",COUNTIF(I10:I80,"K"))</f>
        <v>1</v>
      </c>
      <c r="J172" s="356"/>
      <c r="K172" s="353"/>
      <c r="L172" s="353"/>
      <c r="M172" s="353"/>
      <c r="N172" s="155"/>
      <c r="O172" s="357">
        <f>IF(COUNTIF(O10:O80,"K")=0,"",COUNTIF(O10:O80,"K"))</f>
        <v>4</v>
      </c>
      <c r="P172" s="356"/>
      <c r="Q172" s="353"/>
      <c r="R172" s="353"/>
      <c r="S172" s="353"/>
      <c r="T172" s="155"/>
      <c r="U172" s="357">
        <v>6</v>
      </c>
      <c r="V172" s="356"/>
      <c r="W172" s="353"/>
      <c r="X172" s="353"/>
      <c r="Y172" s="353"/>
      <c r="Z172" s="155"/>
      <c r="AA172" s="357">
        <f>IF(COUNTIF(AA10:AA80,"K")=0,"",COUNTIF(AA10:AA80,"K"))</f>
        <v>3</v>
      </c>
      <c r="AB172" s="356"/>
      <c r="AC172" s="353"/>
      <c r="AD172" s="353"/>
      <c r="AE172" s="353"/>
      <c r="AF172" s="155"/>
      <c r="AG172" s="357">
        <f>IF(COUNTIF(AG10:AG80,"K")=0,"",COUNTIF(AG10:AG80,"K"))</f>
        <v>3</v>
      </c>
      <c r="AH172" s="356"/>
      <c r="AI172" s="353"/>
      <c r="AJ172" s="353"/>
      <c r="AK172" s="353"/>
      <c r="AL172" s="155"/>
      <c r="AM172" s="357">
        <f>IF(COUNTIF(AM10:AM80,"K")=0,"",COUNTIF(AM10:AM80,"K"))</f>
        <v>2</v>
      </c>
      <c r="AN172" s="352"/>
      <c r="AO172" s="353"/>
      <c r="AP172" s="353"/>
      <c r="AQ172" s="353"/>
      <c r="AR172" s="155"/>
      <c r="AS172" s="354">
        <f t="shared" si="48"/>
        <v>9</v>
      </c>
    </row>
    <row r="173" spans="1:47" ht="15.75" customHeight="1" x14ac:dyDescent="0.2">
      <c r="A173" s="358"/>
      <c r="B173" s="233"/>
      <c r="C173" s="355" t="s">
        <v>36</v>
      </c>
      <c r="D173" s="356"/>
      <c r="E173" s="353"/>
      <c r="F173" s="353"/>
      <c r="G173" s="353"/>
      <c r="H173" s="155"/>
      <c r="I173" s="357" t="str">
        <f>IF(COUNTIF(I10:I80,"K(Z)")=0,"",COUNTIF(I10:I80,"K(Z)"))</f>
        <v/>
      </c>
      <c r="J173" s="356"/>
      <c r="K173" s="353"/>
      <c r="L173" s="353"/>
      <c r="M173" s="353"/>
      <c r="N173" s="155"/>
      <c r="O173" s="357">
        <f>IF(COUNTIF(O10:O80,"K(Z)")=0,"",COUNTIF(O10:O80,"K(Z)"))</f>
        <v>2</v>
      </c>
      <c r="P173" s="356"/>
      <c r="Q173" s="353"/>
      <c r="R173" s="353"/>
      <c r="S173" s="353"/>
      <c r="T173" s="155"/>
      <c r="U173" s="357">
        <f>IF(COUNTIF(U10:U80,"K(Z)")=0,"",COUNTIF(U10:U80,"K(Z)"))</f>
        <v>3</v>
      </c>
      <c r="V173" s="356"/>
      <c r="W173" s="353"/>
      <c r="X173" s="353"/>
      <c r="Y173" s="353"/>
      <c r="Z173" s="155"/>
      <c r="AA173" s="357">
        <f>IF(COUNTIF(AA10:AA80,"K(Z)")=0,"",COUNTIF(AA10:AA80,"K(Z)"))</f>
        <v>2</v>
      </c>
      <c r="AB173" s="356"/>
      <c r="AC173" s="353"/>
      <c r="AD173" s="353"/>
      <c r="AE173" s="353"/>
      <c r="AF173" s="155"/>
      <c r="AG173" s="357">
        <f>IF(COUNTIF(AG10:AG80,"K(Z)")=0,"",COUNTIF(AG10:AG80,"K(Z)"))</f>
        <v>2</v>
      </c>
      <c r="AH173" s="356"/>
      <c r="AI173" s="353"/>
      <c r="AJ173" s="353"/>
      <c r="AK173" s="353"/>
      <c r="AL173" s="155"/>
      <c r="AM173" s="357" t="str">
        <f>IF(COUNTIF(AM10:AM80,"K(Z)")=0,"",COUNTIF(AM10:AM80,"K(Z)"))</f>
        <v/>
      </c>
      <c r="AN173" s="352"/>
      <c r="AO173" s="353"/>
      <c r="AP173" s="353"/>
      <c r="AQ173" s="353"/>
      <c r="AR173" s="155"/>
      <c r="AS173" s="354" t="str">
        <f t="shared" si="48"/>
        <v/>
      </c>
    </row>
    <row r="174" spans="1:47" ht="15.75" customHeight="1" x14ac:dyDescent="0.2">
      <c r="A174" s="358"/>
      <c r="B174" s="233"/>
      <c r="C174" s="355" t="s">
        <v>25</v>
      </c>
      <c r="D174" s="356"/>
      <c r="E174" s="353"/>
      <c r="F174" s="353"/>
      <c r="G174" s="353"/>
      <c r="H174" s="155"/>
      <c r="I174" s="357" t="str">
        <f>IF(COUNTIF(I10:I80,"AV")=0,"",COUNTIF(I10:I80,"AV"))</f>
        <v/>
      </c>
      <c r="J174" s="356"/>
      <c r="K174" s="353"/>
      <c r="L174" s="353"/>
      <c r="M174" s="353"/>
      <c r="N174" s="155"/>
      <c r="O174" s="357" t="str">
        <f>IF(COUNTIF(O10:O80,"AV")=0,"",COUNTIF(O10:O80,"AV"))</f>
        <v/>
      </c>
      <c r="P174" s="356"/>
      <c r="Q174" s="353"/>
      <c r="R174" s="353"/>
      <c r="S174" s="353"/>
      <c r="T174" s="155"/>
      <c r="U174" s="357" t="str">
        <f>IF(COUNTIF(U10:U80,"AV")=0,"",COUNTIF(U10:U80,"AV"))</f>
        <v/>
      </c>
      <c r="V174" s="356"/>
      <c r="W174" s="353"/>
      <c r="X174" s="353"/>
      <c r="Y174" s="353"/>
      <c r="Z174" s="155"/>
      <c r="AA174" s="357" t="str">
        <f>IF(COUNTIF(AA10:AA80,"AV")=0,"",COUNTIF(AA10:AA80,"AV"))</f>
        <v/>
      </c>
      <c r="AB174" s="356"/>
      <c r="AC174" s="353"/>
      <c r="AD174" s="353"/>
      <c r="AE174" s="353"/>
      <c r="AF174" s="155"/>
      <c r="AG174" s="357" t="str">
        <f>IF(COUNTIF(AG10:AG80,"AV")=0,"",COUNTIF(AG10:AG80,"AV"))</f>
        <v/>
      </c>
      <c r="AH174" s="356"/>
      <c r="AI174" s="353"/>
      <c r="AJ174" s="353"/>
      <c r="AK174" s="353"/>
      <c r="AL174" s="155"/>
      <c r="AM174" s="357" t="str">
        <f>IF(COUNTIF(AM10:AM80,"AV")=0,"",COUNTIF(AM10:AM80,"AV"))</f>
        <v/>
      </c>
      <c r="AN174" s="352"/>
      <c r="AO174" s="353"/>
      <c r="AP174" s="353"/>
      <c r="AQ174" s="353"/>
      <c r="AR174" s="155"/>
      <c r="AS174" s="354" t="str">
        <f t="shared" si="48"/>
        <v/>
      </c>
    </row>
    <row r="175" spans="1:47" ht="15.75" customHeight="1" x14ac:dyDescent="0.2">
      <c r="A175" s="358"/>
      <c r="B175" s="233"/>
      <c r="C175" s="355" t="s">
        <v>62</v>
      </c>
      <c r="D175" s="356"/>
      <c r="E175" s="353"/>
      <c r="F175" s="353"/>
      <c r="G175" s="353"/>
      <c r="H175" s="155"/>
      <c r="I175" s="357" t="str">
        <f>IF(COUNTIF(I10:I80,"KV")=0,"",COUNTIF(I10:I80,"KV"))</f>
        <v/>
      </c>
      <c r="J175" s="356"/>
      <c r="K175" s="353"/>
      <c r="L175" s="353"/>
      <c r="M175" s="353"/>
      <c r="N175" s="155"/>
      <c r="O175" s="357" t="str">
        <f>IF(COUNTIF(O10:O80,"KV")=0,"",COUNTIF(O10:O80,"KV"))</f>
        <v/>
      </c>
      <c r="P175" s="356"/>
      <c r="Q175" s="353"/>
      <c r="R175" s="353"/>
      <c r="S175" s="353"/>
      <c r="T175" s="155"/>
      <c r="U175" s="357" t="str">
        <f>IF(COUNTIF(U10:U80,"KV")=0,"",COUNTIF(U10:U80,"KV"))</f>
        <v/>
      </c>
      <c r="V175" s="356"/>
      <c r="W175" s="353"/>
      <c r="X175" s="353"/>
      <c r="Y175" s="353"/>
      <c r="Z175" s="155"/>
      <c r="AA175" s="357" t="str">
        <f>IF(COUNTIF(AA10:AA80,"KV")=0,"",COUNTIF(AA10:AA80,"KV"))</f>
        <v/>
      </c>
      <c r="AB175" s="356"/>
      <c r="AC175" s="353"/>
      <c r="AD175" s="353"/>
      <c r="AE175" s="353"/>
      <c r="AF175" s="155"/>
      <c r="AG175" s="357" t="str">
        <f>IF(COUNTIF(AG10:AG80,"KV")=0,"",COUNTIF(AG10:AG80,"KV"))</f>
        <v/>
      </c>
      <c r="AH175" s="356"/>
      <c r="AI175" s="353"/>
      <c r="AJ175" s="353"/>
      <c r="AK175" s="353"/>
      <c r="AL175" s="155"/>
      <c r="AM175" s="357" t="str">
        <f>IF(COUNTIF(AM10:AM80,"KV")=0,"",COUNTIF(AM10:AM80,"KV"))</f>
        <v/>
      </c>
      <c r="AN175" s="352"/>
      <c r="AO175" s="353"/>
      <c r="AP175" s="353"/>
      <c r="AQ175" s="353"/>
      <c r="AR175" s="155"/>
      <c r="AS175" s="354">
        <f t="shared" si="48"/>
        <v>1</v>
      </c>
    </row>
    <row r="176" spans="1:47" ht="15.75" customHeight="1" x14ac:dyDescent="0.2">
      <c r="A176" s="363"/>
      <c r="B176" s="364"/>
      <c r="C176" s="365" t="s">
        <v>63</v>
      </c>
      <c r="D176" s="366"/>
      <c r="E176" s="367"/>
      <c r="F176" s="367"/>
      <c r="G176" s="367"/>
      <c r="H176" s="239"/>
      <c r="I176" s="357" t="str">
        <f>IF(COUNTIF(I10:I80,"SZG")=0,"",COUNTIF(I10:I80,"SZG"))</f>
        <v/>
      </c>
      <c r="J176" s="366"/>
      <c r="K176" s="367"/>
      <c r="L176" s="367"/>
      <c r="M176" s="367"/>
      <c r="N176" s="239"/>
      <c r="O176" s="357" t="str">
        <f>IF(COUNTIF(O10:O80,"SZG")=0,"",COUNTIF(O10:O80,"SZG"))</f>
        <v/>
      </c>
      <c r="P176" s="366"/>
      <c r="Q176" s="367"/>
      <c r="R176" s="367"/>
      <c r="S176" s="367"/>
      <c r="T176" s="239"/>
      <c r="U176" s="357" t="str">
        <f>IF(COUNTIF(U10:U80,"SZG")=0,"",COUNTIF(U10:U80,"SZG"))</f>
        <v/>
      </c>
      <c r="V176" s="366"/>
      <c r="W176" s="367"/>
      <c r="X176" s="367"/>
      <c r="Y176" s="367"/>
      <c r="Z176" s="239"/>
      <c r="AA176" s="357">
        <v>1</v>
      </c>
      <c r="AB176" s="366"/>
      <c r="AC176" s="367"/>
      <c r="AD176" s="367"/>
      <c r="AE176" s="367"/>
      <c r="AF176" s="239"/>
      <c r="AG176" s="357" t="str">
        <f>IF(COUNTIF(AG10:AG80,"SZG")=0,"",COUNTIF(AG10:AG80,"SZG"))</f>
        <v/>
      </c>
      <c r="AH176" s="366"/>
      <c r="AI176" s="367"/>
      <c r="AJ176" s="367"/>
      <c r="AK176" s="367"/>
      <c r="AL176" s="239"/>
      <c r="AM176" s="357" t="str">
        <f>IF(COUNTIF(AM10:AM80,"SZG")=0,"",COUNTIF(AM10:AM80,"SZG"))</f>
        <v/>
      </c>
      <c r="AN176" s="352"/>
      <c r="AO176" s="353"/>
      <c r="AP176" s="353"/>
      <c r="AQ176" s="353"/>
      <c r="AR176" s="155"/>
      <c r="AS176" s="354">
        <f t="shared" si="48"/>
        <v>2</v>
      </c>
    </row>
    <row r="177" spans="1:52" ht="15.75" customHeight="1" thickBot="1" x14ac:dyDescent="0.25">
      <c r="A177" s="363"/>
      <c r="B177" s="364"/>
      <c r="C177" s="365" t="s">
        <v>64</v>
      </c>
      <c r="D177" s="366"/>
      <c r="E177" s="367"/>
      <c r="F177" s="367"/>
      <c r="G177" s="367"/>
      <c r="H177" s="239"/>
      <c r="I177" s="357" t="str">
        <f>IF(COUNTIF(I10:I80,"ZV")=0,"",COUNTIF(I10:I80,"ZV"))</f>
        <v/>
      </c>
      <c r="J177" s="366"/>
      <c r="K177" s="367"/>
      <c r="L177" s="367"/>
      <c r="M177" s="367"/>
      <c r="N177" s="239"/>
      <c r="O177" s="357" t="str">
        <f>IF(COUNTIF(O10:O80,"ZV")=0,"",COUNTIF(O10:O80,"ZV"))</f>
        <v/>
      </c>
      <c r="P177" s="366"/>
      <c r="Q177" s="367"/>
      <c r="R177" s="367"/>
      <c r="S177" s="367"/>
      <c r="T177" s="239"/>
      <c r="U177" s="357" t="str">
        <f>IF(COUNTIF(U10:U80,"ZV")=0,"",COUNTIF(U10:U80,"ZV"))</f>
        <v/>
      </c>
      <c r="V177" s="366"/>
      <c r="W177" s="367"/>
      <c r="X177" s="367"/>
      <c r="Y177" s="367"/>
      <c r="Z177" s="239"/>
      <c r="AA177" s="357" t="str">
        <f>IF(COUNTIF(AA10:AA80,"ZV")=0,"",COUNTIF(AA10:AA80,"ZV"))</f>
        <v/>
      </c>
      <c r="AB177" s="366"/>
      <c r="AC177" s="367"/>
      <c r="AD177" s="367"/>
      <c r="AE177" s="367"/>
      <c r="AF177" s="239"/>
      <c r="AG177" s="357" t="str">
        <f>IF(COUNTIF(AG10:AG80,"ZV")=0,"",COUNTIF(AG10:AG80,"ZV"))</f>
        <v/>
      </c>
      <c r="AH177" s="366"/>
      <c r="AI177" s="367"/>
      <c r="AJ177" s="367"/>
      <c r="AK177" s="367"/>
      <c r="AL177" s="239"/>
      <c r="AM177" s="357">
        <f>IF(COUNTIF(AM10:AM80,"ZV")=0,"",COUNTIF(AM10:AM80,"ZV"))</f>
        <v>2</v>
      </c>
      <c r="AN177" s="368"/>
      <c r="AO177" s="369"/>
      <c r="AP177" s="369"/>
      <c r="AQ177" s="369"/>
      <c r="AR177" s="370"/>
      <c r="AS177" s="371">
        <f t="shared" si="48"/>
        <v>66</v>
      </c>
    </row>
    <row r="178" spans="1:52" ht="15.75" customHeight="1" thickTop="1" thickBot="1" x14ac:dyDescent="0.25">
      <c r="A178" s="372"/>
      <c r="B178" s="373"/>
      <c r="C178" s="374" t="s">
        <v>26</v>
      </c>
      <c r="D178" s="375"/>
      <c r="E178" s="369"/>
      <c r="F178" s="369"/>
      <c r="G178" s="369"/>
      <c r="H178" s="370"/>
      <c r="I178" s="376">
        <f>IF(SUM(I166:I177)=0,"",SUM(I166:I177))</f>
        <v>11</v>
      </c>
      <c r="J178" s="375"/>
      <c r="K178" s="369"/>
      <c r="L178" s="369"/>
      <c r="M178" s="369"/>
      <c r="N178" s="370"/>
      <c r="O178" s="376">
        <f>IF(SUM(O166:O177)=0,"",SUM(O166:O177))</f>
        <v>11</v>
      </c>
      <c r="P178" s="375"/>
      <c r="Q178" s="369"/>
      <c r="R178" s="369"/>
      <c r="S178" s="369"/>
      <c r="T178" s="370"/>
      <c r="U178" s="376">
        <f>IF(SUM(U166:U177)=0,"",SUM(U166:U177))</f>
        <v>11</v>
      </c>
      <c r="V178" s="375"/>
      <c r="W178" s="369"/>
      <c r="X178" s="369"/>
      <c r="Y178" s="369"/>
      <c r="Z178" s="370"/>
      <c r="AA178" s="376">
        <f>IF(SUM(AA166:AA177)=0,"",SUM(AA166:AA177))</f>
        <v>12</v>
      </c>
      <c r="AB178" s="375"/>
      <c r="AC178" s="369"/>
      <c r="AD178" s="369"/>
      <c r="AE178" s="369"/>
      <c r="AF178" s="370"/>
      <c r="AG178" s="376">
        <f>IF(SUM(AG166:AG177)=0,"",SUM(AG166:AG177))</f>
        <v>9</v>
      </c>
      <c r="AH178" s="375"/>
      <c r="AI178" s="369"/>
      <c r="AJ178" s="369"/>
      <c r="AK178" s="369"/>
      <c r="AL178" s="370"/>
      <c r="AM178" s="376">
        <f>IF(SUM(AM166:AM177)=0,"",SUM(AM166:AM177))</f>
        <v>12</v>
      </c>
      <c r="AN178" s="3"/>
      <c r="AO178" s="3"/>
      <c r="AP178" s="3"/>
      <c r="AQ178" s="3"/>
      <c r="AR178" s="3"/>
      <c r="AS178" s="3"/>
    </row>
    <row r="179" spans="1:52" s="30" customFormat="1" ht="15.75" customHeight="1" thickTop="1" thickBot="1" x14ac:dyDescent="0.3">
      <c r="A179" s="31"/>
      <c r="B179" s="32"/>
      <c r="C179" s="33" t="s">
        <v>608</v>
      </c>
      <c r="D179" s="34"/>
      <c r="E179" s="34"/>
      <c r="F179" s="34"/>
      <c r="G179" s="34"/>
      <c r="H179" s="35"/>
      <c r="I179" s="34"/>
      <c r="J179" s="34"/>
      <c r="K179" s="34"/>
      <c r="L179" s="34"/>
      <c r="M179" s="34"/>
      <c r="N179" s="35"/>
      <c r="O179" s="36"/>
      <c r="P179" s="34"/>
      <c r="Q179" s="34"/>
      <c r="R179" s="34"/>
      <c r="S179" s="34"/>
      <c r="T179" s="35"/>
      <c r="U179" s="34"/>
      <c r="V179" s="34"/>
      <c r="W179" s="34"/>
      <c r="X179" s="34"/>
      <c r="Y179" s="34"/>
      <c r="Z179" s="35"/>
      <c r="AA179" s="36"/>
      <c r="AB179" s="34"/>
      <c r="AC179" s="34"/>
      <c r="AD179" s="34"/>
      <c r="AE179" s="34"/>
      <c r="AF179" s="35"/>
      <c r="AG179" s="34"/>
      <c r="AH179" s="34"/>
      <c r="AI179" s="34"/>
      <c r="AJ179" s="34"/>
      <c r="AK179" s="34"/>
      <c r="AL179" s="35"/>
      <c r="AM179" s="36"/>
      <c r="AN179" s="37"/>
      <c r="AO179" s="38"/>
      <c r="AP179" s="34"/>
      <c r="AQ179" s="34"/>
      <c r="AR179" s="35"/>
      <c r="AS179" s="39"/>
    </row>
    <row r="180" spans="1:52" s="30" customFormat="1" ht="15.75" customHeight="1" x14ac:dyDescent="0.2">
      <c r="A180" s="773" t="s">
        <v>646</v>
      </c>
      <c r="B180" s="724" t="s">
        <v>19</v>
      </c>
      <c r="C180" s="775" t="s">
        <v>647</v>
      </c>
      <c r="D180" s="726"/>
      <c r="E180" s="727"/>
      <c r="F180" s="726"/>
      <c r="G180" s="727"/>
      <c r="H180" s="726"/>
      <c r="I180" s="728"/>
      <c r="J180" s="778"/>
      <c r="K180" s="779"/>
      <c r="L180" s="780">
        <v>2</v>
      </c>
      <c r="M180" s="779">
        <v>28</v>
      </c>
      <c r="N180" s="780">
        <v>3</v>
      </c>
      <c r="O180" s="781" t="s">
        <v>67</v>
      </c>
      <c r="P180" s="778"/>
      <c r="Q180" s="779"/>
      <c r="R180" s="780">
        <v>2</v>
      </c>
      <c r="S180" s="779">
        <v>28</v>
      </c>
      <c r="T180" s="780">
        <v>3</v>
      </c>
      <c r="U180" s="781" t="s">
        <v>67</v>
      </c>
      <c r="V180" s="778"/>
      <c r="W180" s="779"/>
      <c r="X180" s="780">
        <v>2</v>
      </c>
      <c r="Y180" s="779">
        <v>28</v>
      </c>
      <c r="Z180" s="780">
        <v>3</v>
      </c>
      <c r="AA180" s="781" t="s">
        <v>67</v>
      </c>
      <c r="AB180" s="778"/>
      <c r="AC180" s="779"/>
      <c r="AD180" s="780">
        <v>2</v>
      </c>
      <c r="AE180" s="779">
        <v>28</v>
      </c>
      <c r="AF180" s="780">
        <v>3</v>
      </c>
      <c r="AG180" s="781" t="s">
        <v>67</v>
      </c>
      <c r="AH180" s="729"/>
      <c r="AI180" s="727"/>
      <c r="AJ180" s="726"/>
      <c r="AK180" s="727"/>
      <c r="AL180" s="726"/>
      <c r="AM180" s="730"/>
      <c r="AN180" s="950"/>
      <c r="AO180" s="949"/>
      <c r="AP180" s="951"/>
      <c r="AQ180" s="949"/>
      <c r="AR180" s="951"/>
      <c r="AS180" s="952"/>
      <c r="AT180" s="707" t="s">
        <v>728</v>
      </c>
      <c r="AU180" s="707" t="s">
        <v>729</v>
      </c>
      <c r="AV180" s="741"/>
      <c r="AW180" s="742"/>
      <c r="AX180" s="743"/>
      <c r="AY180" s="743"/>
      <c r="AZ180" s="738"/>
    </row>
    <row r="181" spans="1:52" s="30" customFormat="1" ht="15.75" customHeight="1" x14ac:dyDescent="0.2">
      <c r="A181" s="773" t="s">
        <v>648</v>
      </c>
      <c r="B181" s="724" t="s">
        <v>19</v>
      </c>
      <c r="C181" s="776" t="s">
        <v>649</v>
      </c>
      <c r="D181" s="726"/>
      <c r="E181" s="727"/>
      <c r="F181" s="726"/>
      <c r="G181" s="727"/>
      <c r="H181" s="726"/>
      <c r="I181" s="728"/>
      <c r="J181" s="778"/>
      <c r="K181" s="779">
        <v>6</v>
      </c>
      <c r="L181" s="780">
        <v>2</v>
      </c>
      <c r="M181" s="779">
        <v>22</v>
      </c>
      <c r="N181" s="780">
        <v>3</v>
      </c>
      <c r="O181" s="781" t="s">
        <v>70</v>
      </c>
      <c r="P181" s="780"/>
      <c r="Q181" s="779">
        <v>6</v>
      </c>
      <c r="R181" s="780">
        <v>2</v>
      </c>
      <c r="S181" s="779">
        <v>22</v>
      </c>
      <c r="T181" s="780">
        <v>3</v>
      </c>
      <c r="U181" s="782" t="s">
        <v>70</v>
      </c>
      <c r="V181" s="778"/>
      <c r="W181" s="779">
        <v>6</v>
      </c>
      <c r="X181" s="780">
        <v>2</v>
      </c>
      <c r="Y181" s="779">
        <v>22</v>
      </c>
      <c r="Z181" s="780">
        <v>3</v>
      </c>
      <c r="AA181" s="783" t="s">
        <v>70</v>
      </c>
      <c r="AB181" s="780"/>
      <c r="AC181" s="779">
        <v>6</v>
      </c>
      <c r="AD181" s="784">
        <v>2</v>
      </c>
      <c r="AE181" s="779">
        <v>22</v>
      </c>
      <c r="AF181" s="784">
        <v>3</v>
      </c>
      <c r="AG181" s="782" t="s">
        <v>70</v>
      </c>
      <c r="AH181" s="729"/>
      <c r="AI181" s="727"/>
      <c r="AJ181" s="726"/>
      <c r="AK181" s="727"/>
      <c r="AL181" s="726"/>
      <c r="AM181" s="732"/>
      <c r="AN181" s="950"/>
      <c r="AO181" s="949"/>
      <c r="AP181" s="953"/>
      <c r="AQ181" s="949"/>
      <c r="AR181" s="953"/>
      <c r="AS181" s="954"/>
      <c r="AT181" s="707" t="s">
        <v>730</v>
      </c>
      <c r="AU181" s="707" t="s">
        <v>731</v>
      </c>
      <c r="AV181" s="741"/>
      <c r="AW181" s="742"/>
      <c r="AX181" s="743"/>
      <c r="AY181" s="743"/>
      <c r="AZ181" s="738"/>
    </row>
    <row r="182" spans="1:52" s="47" customFormat="1" ht="15.75" customHeight="1" x14ac:dyDescent="0.2">
      <c r="A182" s="773" t="s">
        <v>650</v>
      </c>
      <c r="B182" s="724" t="s">
        <v>19</v>
      </c>
      <c r="C182" s="776" t="s">
        <v>651</v>
      </c>
      <c r="D182" s="726"/>
      <c r="E182" s="727"/>
      <c r="F182" s="726"/>
      <c r="G182" s="727"/>
      <c r="H182" s="726"/>
      <c r="I182" s="728"/>
      <c r="J182" s="778"/>
      <c r="K182" s="779">
        <v>6</v>
      </c>
      <c r="L182" s="780">
        <v>2</v>
      </c>
      <c r="M182" s="779">
        <v>22</v>
      </c>
      <c r="N182" s="780">
        <v>3</v>
      </c>
      <c r="O182" s="781" t="s">
        <v>70</v>
      </c>
      <c r="P182" s="780"/>
      <c r="Q182" s="779">
        <v>6</v>
      </c>
      <c r="R182" s="780">
        <v>2</v>
      </c>
      <c r="S182" s="779">
        <v>22</v>
      </c>
      <c r="T182" s="780">
        <v>3</v>
      </c>
      <c r="U182" s="782" t="s">
        <v>70</v>
      </c>
      <c r="V182" s="778"/>
      <c r="W182" s="779">
        <v>6</v>
      </c>
      <c r="X182" s="780">
        <v>2</v>
      </c>
      <c r="Y182" s="779">
        <v>22</v>
      </c>
      <c r="Z182" s="780">
        <v>3</v>
      </c>
      <c r="AA182" s="783" t="s">
        <v>70</v>
      </c>
      <c r="AB182" s="780"/>
      <c r="AC182" s="779">
        <v>6</v>
      </c>
      <c r="AD182" s="780">
        <v>2</v>
      </c>
      <c r="AE182" s="779">
        <v>22</v>
      </c>
      <c r="AF182" s="780">
        <v>3</v>
      </c>
      <c r="AG182" s="782" t="s">
        <v>70</v>
      </c>
      <c r="AH182" s="729"/>
      <c r="AI182" s="727"/>
      <c r="AJ182" s="726"/>
      <c r="AK182" s="727"/>
      <c r="AL182" s="726"/>
      <c r="AM182" s="732"/>
      <c r="AN182" s="950"/>
      <c r="AO182" s="949"/>
      <c r="AP182" s="953"/>
      <c r="AQ182" s="949"/>
      <c r="AR182" s="953"/>
      <c r="AS182" s="955"/>
      <c r="AT182" s="707" t="s">
        <v>730</v>
      </c>
      <c r="AU182" s="707" t="s">
        <v>732</v>
      </c>
      <c r="AV182" s="741"/>
      <c r="AW182" s="742"/>
      <c r="AX182" s="743"/>
      <c r="AY182" s="743"/>
      <c r="AZ182" s="739"/>
    </row>
    <row r="183" spans="1:52" s="47" customFormat="1" ht="15.75" customHeight="1" x14ac:dyDescent="0.2">
      <c r="A183" s="773" t="s">
        <v>652</v>
      </c>
      <c r="B183" s="724" t="s">
        <v>19</v>
      </c>
      <c r="C183" s="776" t="s">
        <v>653</v>
      </c>
      <c r="D183" s="726"/>
      <c r="E183" s="727"/>
      <c r="F183" s="726"/>
      <c r="G183" s="727"/>
      <c r="H183" s="726"/>
      <c r="I183" s="728"/>
      <c r="J183" s="778"/>
      <c r="K183" s="779">
        <v>6</v>
      </c>
      <c r="L183" s="780">
        <v>2</v>
      </c>
      <c r="M183" s="779">
        <v>22</v>
      </c>
      <c r="N183" s="780">
        <v>3</v>
      </c>
      <c r="O183" s="781" t="s">
        <v>70</v>
      </c>
      <c r="P183" s="780"/>
      <c r="Q183" s="779">
        <v>6</v>
      </c>
      <c r="R183" s="780">
        <v>2</v>
      </c>
      <c r="S183" s="779">
        <v>22</v>
      </c>
      <c r="T183" s="780">
        <v>3</v>
      </c>
      <c r="U183" s="782" t="s">
        <v>70</v>
      </c>
      <c r="V183" s="778"/>
      <c r="W183" s="779">
        <v>6</v>
      </c>
      <c r="X183" s="780">
        <v>2</v>
      </c>
      <c r="Y183" s="779">
        <v>22</v>
      </c>
      <c r="Z183" s="780">
        <v>3</v>
      </c>
      <c r="AA183" s="783" t="s">
        <v>70</v>
      </c>
      <c r="AB183" s="780"/>
      <c r="AC183" s="779">
        <v>6</v>
      </c>
      <c r="AD183" s="780">
        <v>2</v>
      </c>
      <c r="AE183" s="779">
        <v>22</v>
      </c>
      <c r="AF183" s="780">
        <v>3</v>
      </c>
      <c r="AG183" s="782" t="s">
        <v>70</v>
      </c>
      <c r="AH183" s="729"/>
      <c r="AI183" s="727"/>
      <c r="AJ183" s="726"/>
      <c r="AK183" s="727"/>
      <c r="AL183" s="726"/>
      <c r="AM183" s="732"/>
      <c r="AN183" s="951"/>
      <c r="AO183" s="949"/>
      <c r="AP183" s="951"/>
      <c r="AQ183" s="949"/>
      <c r="AR183" s="951"/>
      <c r="AS183" s="956"/>
      <c r="AT183" s="707" t="s">
        <v>730</v>
      </c>
      <c r="AU183" s="707" t="s">
        <v>733</v>
      </c>
      <c r="AV183" s="741"/>
      <c r="AW183" s="742"/>
      <c r="AX183" s="743"/>
      <c r="AY183" s="743"/>
      <c r="AZ183" s="739"/>
    </row>
    <row r="184" spans="1:52" s="47" customFormat="1" ht="15.75" customHeight="1" x14ac:dyDescent="0.2">
      <c r="A184" s="773" t="s">
        <v>654</v>
      </c>
      <c r="B184" s="724" t="s">
        <v>19</v>
      </c>
      <c r="C184" s="776" t="s">
        <v>655</v>
      </c>
      <c r="D184" s="726"/>
      <c r="E184" s="727"/>
      <c r="F184" s="726"/>
      <c r="G184" s="727"/>
      <c r="H184" s="726"/>
      <c r="I184" s="728"/>
      <c r="J184" s="778"/>
      <c r="K184" s="779">
        <v>6</v>
      </c>
      <c r="L184" s="780">
        <v>2</v>
      </c>
      <c r="M184" s="779">
        <v>22</v>
      </c>
      <c r="N184" s="780">
        <v>3</v>
      </c>
      <c r="O184" s="781" t="s">
        <v>70</v>
      </c>
      <c r="P184" s="780"/>
      <c r="Q184" s="779">
        <v>6</v>
      </c>
      <c r="R184" s="780">
        <v>2</v>
      </c>
      <c r="S184" s="779">
        <v>22</v>
      </c>
      <c r="T184" s="780">
        <v>3</v>
      </c>
      <c r="U184" s="782" t="s">
        <v>70</v>
      </c>
      <c r="V184" s="778"/>
      <c r="W184" s="779">
        <v>6</v>
      </c>
      <c r="X184" s="780">
        <v>2</v>
      </c>
      <c r="Y184" s="779">
        <v>22</v>
      </c>
      <c r="Z184" s="780">
        <v>3</v>
      </c>
      <c r="AA184" s="783" t="s">
        <v>70</v>
      </c>
      <c r="AB184" s="780"/>
      <c r="AC184" s="779">
        <v>6</v>
      </c>
      <c r="AD184" s="780">
        <v>2</v>
      </c>
      <c r="AE184" s="779">
        <v>22</v>
      </c>
      <c r="AF184" s="780">
        <v>3</v>
      </c>
      <c r="AG184" s="782" t="s">
        <v>70</v>
      </c>
      <c r="AH184" s="729"/>
      <c r="AI184" s="727"/>
      <c r="AJ184" s="726"/>
      <c r="AK184" s="727"/>
      <c r="AL184" s="726"/>
      <c r="AM184" s="732"/>
      <c r="AN184" s="950"/>
      <c r="AO184" s="949"/>
      <c r="AP184" s="953"/>
      <c r="AQ184" s="949"/>
      <c r="AR184" s="953"/>
      <c r="AS184" s="955"/>
      <c r="AT184" s="707" t="s">
        <v>730</v>
      </c>
      <c r="AU184" s="707" t="s">
        <v>734</v>
      </c>
      <c r="AV184" s="741"/>
      <c r="AW184" s="742"/>
      <c r="AX184" s="743"/>
      <c r="AY184" s="743"/>
      <c r="AZ184" s="739"/>
    </row>
    <row r="185" spans="1:52" s="47" customFormat="1" ht="15.75" customHeight="1" x14ac:dyDescent="0.2">
      <c r="A185" s="773" t="s">
        <v>656</v>
      </c>
      <c r="B185" s="724" t="s">
        <v>19</v>
      </c>
      <c r="C185" s="776" t="s">
        <v>657</v>
      </c>
      <c r="D185" s="726"/>
      <c r="E185" s="727"/>
      <c r="F185" s="726"/>
      <c r="G185" s="727"/>
      <c r="H185" s="726"/>
      <c r="I185" s="728"/>
      <c r="J185" s="778"/>
      <c r="K185" s="779"/>
      <c r="L185" s="780">
        <v>2</v>
      </c>
      <c r="M185" s="779">
        <v>28</v>
      </c>
      <c r="N185" s="780">
        <v>3</v>
      </c>
      <c r="O185" s="781" t="s">
        <v>67</v>
      </c>
      <c r="P185" s="780"/>
      <c r="Q185" s="779"/>
      <c r="R185" s="780"/>
      <c r="S185" s="779"/>
      <c r="T185" s="780"/>
      <c r="U185" s="782"/>
      <c r="V185" s="778"/>
      <c r="W185" s="779"/>
      <c r="X185" s="780">
        <v>2</v>
      </c>
      <c r="Y185" s="779">
        <v>28</v>
      </c>
      <c r="Z185" s="780">
        <v>3</v>
      </c>
      <c r="AA185" s="781" t="s">
        <v>67</v>
      </c>
      <c r="AB185" s="780"/>
      <c r="AC185" s="779"/>
      <c r="AD185" s="780"/>
      <c r="AE185" s="779"/>
      <c r="AF185" s="780"/>
      <c r="AG185" s="783"/>
      <c r="AH185" s="729"/>
      <c r="AI185" s="727"/>
      <c r="AJ185" s="726"/>
      <c r="AK185" s="727"/>
      <c r="AL185" s="726"/>
      <c r="AM185" s="732"/>
      <c r="AN185" s="951"/>
      <c r="AO185" s="949"/>
      <c r="AP185" s="953"/>
      <c r="AQ185" s="949"/>
      <c r="AR185" s="953"/>
      <c r="AS185" s="955"/>
      <c r="AT185" s="707" t="s">
        <v>735</v>
      </c>
      <c r="AU185" s="707" t="s">
        <v>736</v>
      </c>
      <c r="AV185" s="741"/>
      <c r="AW185" s="742"/>
      <c r="AX185" s="743"/>
      <c r="AY185" s="743"/>
      <c r="AZ185" s="739"/>
    </row>
    <row r="186" spans="1:52" s="47" customFormat="1" ht="15.75" customHeight="1" x14ac:dyDescent="0.2">
      <c r="A186" s="773" t="s">
        <v>658</v>
      </c>
      <c r="B186" s="724" t="s">
        <v>19</v>
      </c>
      <c r="C186" s="776" t="s">
        <v>659</v>
      </c>
      <c r="D186" s="726"/>
      <c r="E186" s="727"/>
      <c r="F186" s="726"/>
      <c r="G186" s="727"/>
      <c r="H186" s="726"/>
      <c r="I186" s="728"/>
      <c r="J186" s="778"/>
      <c r="K186" s="779"/>
      <c r="L186" s="780"/>
      <c r="M186" s="779"/>
      <c r="N186" s="780"/>
      <c r="O186" s="781"/>
      <c r="P186" s="780"/>
      <c r="Q186" s="779"/>
      <c r="R186" s="780">
        <v>2</v>
      </c>
      <c r="S186" s="779">
        <v>28</v>
      </c>
      <c r="T186" s="780">
        <v>3</v>
      </c>
      <c r="U186" s="782" t="s">
        <v>67</v>
      </c>
      <c r="V186" s="778"/>
      <c r="W186" s="779"/>
      <c r="X186" s="780"/>
      <c r="Y186" s="779"/>
      <c r="Z186" s="780"/>
      <c r="AA186" s="783"/>
      <c r="AB186" s="780"/>
      <c r="AC186" s="779"/>
      <c r="AD186" s="780">
        <v>2</v>
      </c>
      <c r="AE186" s="779">
        <v>28</v>
      </c>
      <c r="AF186" s="780">
        <v>3</v>
      </c>
      <c r="AG186" s="783" t="s">
        <v>67</v>
      </c>
      <c r="AH186" s="726"/>
      <c r="AI186" s="727"/>
      <c r="AJ186" s="726"/>
      <c r="AK186" s="727"/>
      <c r="AL186" s="726"/>
      <c r="AM186" s="731"/>
      <c r="AN186" s="951"/>
      <c r="AO186" s="949"/>
      <c r="AP186" s="951"/>
      <c r="AQ186" s="949"/>
      <c r="AR186" s="951"/>
      <c r="AS186" s="956"/>
      <c r="AT186" s="707" t="s">
        <v>609</v>
      </c>
      <c r="AU186" s="707" t="s">
        <v>737</v>
      </c>
      <c r="AV186" s="741"/>
      <c r="AW186" s="742"/>
      <c r="AX186" s="743"/>
      <c r="AY186" s="743"/>
      <c r="AZ186" s="739"/>
    </row>
    <row r="187" spans="1:52" s="30" customFormat="1" ht="15.75" customHeight="1" x14ac:dyDescent="0.2">
      <c r="A187" s="773" t="s">
        <v>660</v>
      </c>
      <c r="B187" s="724" t="s">
        <v>19</v>
      </c>
      <c r="C187" s="776" t="s">
        <v>661</v>
      </c>
      <c r="D187" s="726"/>
      <c r="E187" s="727"/>
      <c r="F187" s="726"/>
      <c r="G187" s="727"/>
      <c r="H187" s="726"/>
      <c r="I187" s="728"/>
      <c r="J187" s="778"/>
      <c r="K187" s="779"/>
      <c r="L187" s="780">
        <v>2</v>
      </c>
      <c r="M187" s="779">
        <v>28</v>
      </c>
      <c r="N187" s="780">
        <v>3</v>
      </c>
      <c r="O187" s="783" t="s">
        <v>67</v>
      </c>
      <c r="P187" s="780"/>
      <c r="Q187" s="779"/>
      <c r="R187" s="780"/>
      <c r="S187" s="779"/>
      <c r="T187" s="780"/>
      <c r="U187" s="782"/>
      <c r="V187" s="778"/>
      <c r="W187" s="779"/>
      <c r="X187" s="780">
        <v>2</v>
      </c>
      <c r="Y187" s="779">
        <v>28</v>
      </c>
      <c r="Z187" s="780">
        <v>3</v>
      </c>
      <c r="AA187" s="783" t="s">
        <v>67</v>
      </c>
      <c r="AB187" s="780"/>
      <c r="AC187" s="779"/>
      <c r="AD187" s="780"/>
      <c r="AE187" s="779"/>
      <c r="AF187" s="780"/>
      <c r="AG187" s="783"/>
      <c r="AH187" s="726"/>
      <c r="AI187" s="727"/>
      <c r="AJ187" s="726"/>
      <c r="AK187" s="727"/>
      <c r="AL187" s="726"/>
      <c r="AM187" s="731"/>
      <c r="AN187" s="951"/>
      <c r="AO187" s="949"/>
      <c r="AP187" s="951"/>
      <c r="AQ187" s="949"/>
      <c r="AR187" s="951"/>
      <c r="AS187" s="956"/>
      <c r="AT187" s="707" t="s">
        <v>609</v>
      </c>
      <c r="AU187" s="707" t="s">
        <v>737</v>
      </c>
      <c r="AV187" s="741"/>
      <c r="AW187" s="742"/>
      <c r="AX187" s="743"/>
      <c r="AY187" s="743"/>
      <c r="AZ187" s="738"/>
    </row>
    <row r="188" spans="1:52" s="30" customFormat="1" ht="15.75" customHeight="1" x14ac:dyDescent="0.2">
      <c r="A188" s="773" t="s">
        <v>662</v>
      </c>
      <c r="B188" s="99" t="s">
        <v>19</v>
      </c>
      <c r="C188" s="777" t="s">
        <v>663</v>
      </c>
      <c r="D188" s="792"/>
      <c r="E188" s="45"/>
      <c r="F188" s="67"/>
      <c r="G188" s="45"/>
      <c r="H188" s="67"/>
      <c r="I188" s="804"/>
      <c r="J188" s="67"/>
      <c r="K188" s="45"/>
      <c r="L188" s="67"/>
      <c r="M188" s="45"/>
      <c r="N188" s="67"/>
      <c r="O188" s="70"/>
      <c r="P188" s="67"/>
      <c r="Q188" s="45"/>
      <c r="R188" s="67"/>
      <c r="S188" s="45"/>
      <c r="T188" s="67"/>
      <c r="U188" s="68"/>
      <c r="V188" s="69"/>
      <c r="W188" s="45"/>
      <c r="X188" s="67">
        <v>2</v>
      </c>
      <c r="Y188" s="45">
        <v>28</v>
      </c>
      <c r="Z188" s="67">
        <v>3</v>
      </c>
      <c r="AA188" s="811" t="s">
        <v>70</v>
      </c>
      <c r="AB188" s="67"/>
      <c r="AC188" s="45"/>
      <c r="AD188" s="67">
        <v>2</v>
      </c>
      <c r="AE188" s="45">
        <v>28</v>
      </c>
      <c r="AF188" s="67">
        <v>3</v>
      </c>
      <c r="AG188" s="734" t="s">
        <v>67</v>
      </c>
      <c r="AH188" s="41"/>
      <c r="AI188" s="40"/>
      <c r="AJ188" s="41"/>
      <c r="AK188" s="40"/>
      <c r="AL188" s="41"/>
      <c r="AM188" s="734"/>
      <c r="AN188" s="957"/>
      <c r="AO188" s="45"/>
      <c r="AP188" s="957"/>
      <c r="AQ188" s="40"/>
      <c r="AR188" s="958"/>
      <c r="AS188" s="959"/>
      <c r="AT188" s="735" t="s">
        <v>609</v>
      </c>
      <c r="AU188" s="707" t="s">
        <v>738</v>
      </c>
      <c r="AV188" s="744"/>
      <c r="AW188" s="738"/>
      <c r="AX188" s="738"/>
      <c r="AY188" s="738"/>
      <c r="AZ188" s="738"/>
    </row>
    <row r="189" spans="1:52" s="30" customFormat="1" ht="15.75" customHeight="1" x14ac:dyDescent="0.2">
      <c r="A189" s="773" t="s">
        <v>664</v>
      </c>
      <c r="B189" s="99" t="s">
        <v>19</v>
      </c>
      <c r="C189" s="807" t="s">
        <v>665</v>
      </c>
      <c r="D189" s="806"/>
      <c r="E189" s="799"/>
      <c r="F189" s="800"/>
      <c r="G189" s="799"/>
      <c r="H189" s="800"/>
      <c r="I189" s="805"/>
      <c r="J189" s="749"/>
      <c r="K189" s="799"/>
      <c r="L189" s="800"/>
      <c r="M189" s="799"/>
      <c r="N189" s="800"/>
      <c r="O189" s="805"/>
      <c r="P189" s="749"/>
      <c r="Q189" s="799"/>
      <c r="R189" s="800"/>
      <c r="S189" s="799"/>
      <c r="T189" s="800"/>
      <c r="U189" s="805"/>
      <c r="V189" s="749"/>
      <c r="W189" s="799"/>
      <c r="X189" s="800">
        <v>2</v>
      </c>
      <c r="Y189" s="799">
        <v>28</v>
      </c>
      <c r="Z189" s="800">
        <v>3</v>
      </c>
      <c r="AA189" s="805" t="s">
        <v>70</v>
      </c>
      <c r="AB189" s="809"/>
      <c r="AC189" s="799"/>
      <c r="AD189" s="800">
        <v>2</v>
      </c>
      <c r="AE189" s="799">
        <v>28</v>
      </c>
      <c r="AF189" s="800">
        <v>3</v>
      </c>
      <c r="AG189" s="734" t="s">
        <v>67</v>
      </c>
      <c r="AH189" s="41"/>
      <c r="AI189" s="40"/>
      <c r="AJ189" s="41"/>
      <c r="AK189" s="40"/>
      <c r="AL189" s="41"/>
      <c r="AM189" s="734"/>
      <c r="AN189" s="960"/>
      <c r="AO189" s="789"/>
      <c r="AP189" s="960"/>
      <c r="AQ189" s="789"/>
      <c r="AR189" s="961"/>
      <c r="AS189" s="962"/>
      <c r="AT189" s="707" t="s">
        <v>609</v>
      </c>
      <c r="AU189" s="707" t="s">
        <v>738</v>
      </c>
      <c r="AV189" s="744"/>
      <c r="AW189" s="738"/>
      <c r="AX189" s="738"/>
      <c r="AY189" s="738"/>
      <c r="AZ189" s="738"/>
    </row>
    <row r="190" spans="1:52" s="47" customFormat="1" ht="15.75" customHeight="1" x14ac:dyDescent="0.2">
      <c r="A190" s="773" t="s">
        <v>666</v>
      </c>
      <c r="B190" s="724" t="s">
        <v>19</v>
      </c>
      <c r="C190" s="808" t="s">
        <v>667</v>
      </c>
      <c r="D190" s="749"/>
      <c r="E190" s="801"/>
      <c r="F190" s="800"/>
      <c r="G190" s="801"/>
      <c r="H190" s="800"/>
      <c r="I190" s="805"/>
      <c r="J190" s="749"/>
      <c r="K190" s="801"/>
      <c r="L190" s="800">
        <v>2</v>
      </c>
      <c r="M190" s="801">
        <v>28</v>
      </c>
      <c r="N190" s="800">
        <v>3</v>
      </c>
      <c r="O190" s="805" t="s">
        <v>70</v>
      </c>
      <c r="P190" s="749"/>
      <c r="Q190" s="801"/>
      <c r="R190" s="800"/>
      <c r="S190" s="801"/>
      <c r="T190" s="800"/>
      <c r="U190" s="805"/>
      <c r="V190" s="749"/>
      <c r="W190" s="801"/>
      <c r="X190" s="800">
        <v>2</v>
      </c>
      <c r="Y190" s="801">
        <v>28</v>
      </c>
      <c r="Z190" s="800">
        <v>3</v>
      </c>
      <c r="AA190" s="805" t="s">
        <v>70</v>
      </c>
      <c r="AB190" s="810"/>
      <c r="AC190" s="801"/>
      <c r="AD190" s="800"/>
      <c r="AE190" s="801"/>
      <c r="AF190" s="800"/>
      <c r="AG190" s="780"/>
      <c r="AH190" s="41"/>
      <c r="AI190" s="40"/>
      <c r="AJ190" s="41"/>
      <c r="AK190" s="40"/>
      <c r="AL190" s="41"/>
      <c r="AM190" s="734"/>
      <c r="AN190" s="951"/>
      <c r="AO190" s="949"/>
      <c r="AP190" s="953"/>
      <c r="AQ190" s="949"/>
      <c r="AR190" s="953"/>
      <c r="AS190" s="955"/>
      <c r="AT190" s="707" t="s">
        <v>609</v>
      </c>
      <c r="AU190" s="707" t="s">
        <v>739</v>
      </c>
      <c r="AV190" s="741"/>
      <c r="AW190" s="742"/>
      <c r="AX190" s="743"/>
      <c r="AY190" s="743"/>
      <c r="AZ190" s="739"/>
    </row>
    <row r="191" spans="1:52" s="47" customFormat="1" ht="15.75" customHeight="1" x14ac:dyDescent="0.2">
      <c r="A191" s="773" t="s">
        <v>668</v>
      </c>
      <c r="B191" s="724" t="s">
        <v>19</v>
      </c>
      <c r="C191" s="776" t="s">
        <v>669</v>
      </c>
      <c r="D191" s="793"/>
      <c r="E191" s="794"/>
      <c r="F191" s="793"/>
      <c r="G191" s="794"/>
      <c r="H191" s="793"/>
      <c r="I191" s="795"/>
      <c r="J191" s="796"/>
      <c r="K191" s="794"/>
      <c r="L191" s="793"/>
      <c r="M191" s="794"/>
      <c r="N191" s="793"/>
      <c r="O191" s="797"/>
      <c r="P191" s="793"/>
      <c r="Q191" s="794"/>
      <c r="R191" s="793">
        <v>2</v>
      </c>
      <c r="S191" s="794">
        <v>28</v>
      </c>
      <c r="T191" s="793">
        <v>3</v>
      </c>
      <c r="U191" s="798" t="s">
        <v>70</v>
      </c>
      <c r="V191" s="796"/>
      <c r="W191" s="794"/>
      <c r="X191" s="793"/>
      <c r="Y191" s="794"/>
      <c r="Z191" s="793"/>
      <c r="AA191" s="812"/>
      <c r="AB191" s="793"/>
      <c r="AC191" s="794"/>
      <c r="AD191" s="793">
        <v>2</v>
      </c>
      <c r="AE191" s="794">
        <v>28</v>
      </c>
      <c r="AF191" s="793">
        <v>3</v>
      </c>
      <c r="AG191" s="783" t="s">
        <v>70</v>
      </c>
      <c r="AH191" s="726"/>
      <c r="AI191" s="727"/>
      <c r="AJ191" s="726"/>
      <c r="AK191" s="727"/>
      <c r="AL191" s="726"/>
      <c r="AM191" s="732"/>
      <c r="AN191" s="950"/>
      <c r="AO191" s="949"/>
      <c r="AP191" s="953"/>
      <c r="AQ191" s="949"/>
      <c r="AR191" s="953"/>
      <c r="AS191" s="955"/>
      <c r="AT191" s="707" t="s">
        <v>609</v>
      </c>
      <c r="AU191" s="707" t="s">
        <v>739</v>
      </c>
      <c r="AV191" s="741"/>
      <c r="AW191" s="742"/>
      <c r="AX191" s="743"/>
      <c r="AY191" s="743"/>
      <c r="AZ191" s="739"/>
    </row>
    <row r="192" spans="1:52" s="30" customFormat="1" ht="15.75" customHeight="1" x14ac:dyDescent="0.2">
      <c r="A192" s="773" t="s">
        <v>670</v>
      </c>
      <c r="B192" s="724" t="s">
        <v>19</v>
      </c>
      <c r="C192" s="776" t="s">
        <v>671</v>
      </c>
      <c r="D192" s="726"/>
      <c r="E192" s="727"/>
      <c r="F192" s="726"/>
      <c r="G192" s="727"/>
      <c r="H192" s="726"/>
      <c r="I192" s="728"/>
      <c r="J192" s="43"/>
      <c r="K192" s="40"/>
      <c r="L192" s="41">
        <v>2</v>
      </c>
      <c r="M192" s="40">
        <v>28</v>
      </c>
      <c r="N192" s="41">
        <v>3</v>
      </c>
      <c r="O192" s="42" t="s">
        <v>70</v>
      </c>
      <c r="P192" s="785"/>
      <c r="Q192" s="779"/>
      <c r="R192" s="780"/>
      <c r="S192" s="779"/>
      <c r="T192" s="780"/>
      <c r="U192" s="782"/>
      <c r="V192" s="43"/>
      <c r="W192" s="40"/>
      <c r="X192" s="41">
        <v>2</v>
      </c>
      <c r="Y192" s="40">
        <v>28</v>
      </c>
      <c r="Z192" s="41">
        <v>3</v>
      </c>
      <c r="AA192" s="42" t="s">
        <v>70</v>
      </c>
      <c r="AB192" s="785"/>
      <c r="AC192" s="779"/>
      <c r="AD192" s="780"/>
      <c r="AE192" s="779"/>
      <c r="AF192" s="780"/>
      <c r="AG192" s="783"/>
      <c r="AH192" s="726"/>
      <c r="AI192" s="727"/>
      <c r="AJ192" s="726"/>
      <c r="AK192" s="727"/>
      <c r="AL192" s="726"/>
      <c r="AM192" s="732"/>
      <c r="AN192" s="951"/>
      <c r="AO192" s="949"/>
      <c r="AP192" s="951"/>
      <c r="AQ192" s="949"/>
      <c r="AR192" s="951"/>
      <c r="AS192" s="963"/>
      <c r="AT192" s="707" t="s">
        <v>609</v>
      </c>
      <c r="AU192" s="707" t="s">
        <v>738</v>
      </c>
      <c r="AV192" s="741"/>
      <c r="AW192" s="742"/>
      <c r="AX192" s="743"/>
      <c r="AY192" s="743"/>
      <c r="AZ192" s="738"/>
    </row>
    <row r="193" spans="1:52" s="30" customFormat="1" ht="15.75" customHeight="1" x14ac:dyDescent="0.2">
      <c r="A193" s="773" t="s">
        <v>672</v>
      </c>
      <c r="B193" s="724" t="s">
        <v>19</v>
      </c>
      <c r="C193" s="776" t="s">
        <v>673</v>
      </c>
      <c r="D193" s="726"/>
      <c r="E193" s="727"/>
      <c r="F193" s="726"/>
      <c r="G193" s="727"/>
      <c r="H193" s="726"/>
      <c r="I193" s="728"/>
      <c r="J193" s="778"/>
      <c r="K193" s="779"/>
      <c r="L193" s="780"/>
      <c r="M193" s="779"/>
      <c r="N193" s="780"/>
      <c r="O193" s="781"/>
      <c r="P193" s="43"/>
      <c r="Q193" s="40"/>
      <c r="R193" s="41">
        <v>2</v>
      </c>
      <c r="S193" s="40">
        <v>28</v>
      </c>
      <c r="T193" s="41">
        <v>3</v>
      </c>
      <c r="U193" s="42" t="s">
        <v>70</v>
      </c>
      <c r="V193" s="778"/>
      <c r="W193" s="779"/>
      <c r="X193" s="780"/>
      <c r="Y193" s="779"/>
      <c r="Z193" s="780"/>
      <c r="AA193" s="783"/>
      <c r="AB193" s="43"/>
      <c r="AC193" s="40"/>
      <c r="AD193" s="41">
        <v>2</v>
      </c>
      <c r="AE193" s="40">
        <v>28</v>
      </c>
      <c r="AF193" s="41">
        <v>3</v>
      </c>
      <c r="AG193" s="747" t="s">
        <v>70</v>
      </c>
      <c r="AH193" s="726"/>
      <c r="AI193" s="727"/>
      <c r="AJ193" s="726"/>
      <c r="AK193" s="727"/>
      <c r="AL193" s="726"/>
      <c r="AM193" s="732"/>
      <c r="AN193" s="950"/>
      <c r="AO193" s="949"/>
      <c r="AP193" s="951"/>
      <c r="AQ193" s="949"/>
      <c r="AR193" s="951"/>
      <c r="AS193" s="956"/>
      <c r="AT193" s="707" t="s">
        <v>609</v>
      </c>
      <c r="AU193" s="707" t="s">
        <v>738</v>
      </c>
      <c r="AV193" s="741"/>
      <c r="AW193" s="742"/>
      <c r="AX193" s="743"/>
      <c r="AY193" s="743"/>
      <c r="AZ193" s="738"/>
    </row>
    <row r="194" spans="1:52" s="30" customFormat="1" ht="15.75" customHeight="1" x14ac:dyDescent="0.2">
      <c r="A194" s="773" t="s">
        <v>674</v>
      </c>
      <c r="B194" s="724" t="s">
        <v>19</v>
      </c>
      <c r="C194" s="776" t="s">
        <v>675</v>
      </c>
      <c r="D194" s="726"/>
      <c r="E194" s="727"/>
      <c r="F194" s="726"/>
      <c r="G194" s="727"/>
      <c r="H194" s="726"/>
      <c r="I194" s="728"/>
      <c r="J194" s="778"/>
      <c r="K194" s="779"/>
      <c r="L194" s="780">
        <v>2</v>
      </c>
      <c r="M194" s="779">
        <v>28</v>
      </c>
      <c r="N194" s="780">
        <v>3</v>
      </c>
      <c r="O194" s="781" t="s">
        <v>70</v>
      </c>
      <c r="P194" s="780"/>
      <c r="Q194" s="779"/>
      <c r="R194" s="780"/>
      <c r="S194" s="779"/>
      <c r="T194" s="780"/>
      <c r="U194" s="782"/>
      <c r="V194" s="778"/>
      <c r="W194" s="779"/>
      <c r="X194" s="780">
        <v>2</v>
      </c>
      <c r="Y194" s="779">
        <v>28</v>
      </c>
      <c r="Z194" s="780">
        <v>3</v>
      </c>
      <c r="AA194" s="783" t="s">
        <v>70</v>
      </c>
      <c r="AB194" s="780"/>
      <c r="AC194" s="779"/>
      <c r="AD194" s="780"/>
      <c r="AE194" s="779"/>
      <c r="AF194" s="780"/>
      <c r="AG194" s="731"/>
      <c r="AH194" s="726"/>
      <c r="AI194" s="727"/>
      <c r="AJ194" s="726"/>
      <c r="AK194" s="727"/>
      <c r="AL194" s="726"/>
      <c r="AM194" s="732"/>
      <c r="AN194" s="950"/>
      <c r="AO194" s="949"/>
      <c r="AP194" s="953"/>
      <c r="AQ194" s="949"/>
      <c r="AR194" s="953"/>
      <c r="AS194" s="955"/>
      <c r="AT194" s="707" t="s">
        <v>609</v>
      </c>
      <c r="AU194" s="707" t="s">
        <v>740</v>
      </c>
      <c r="AV194" s="741"/>
      <c r="AW194" s="742"/>
      <c r="AX194" s="743"/>
      <c r="AY194" s="743"/>
      <c r="AZ194" s="738"/>
    </row>
    <row r="195" spans="1:52" s="47" customFormat="1" ht="15.75" customHeight="1" x14ac:dyDescent="0.2">
      <c r="A195" s="773" t="s">
        <v>676</v>
      </c>
      <c r="B195" s="724" t="s">
        <v>19</v>
      </c>
      <c r="C195" s="776" t="s">
        <v>677</v>
      </c>
      <c r="D195" s="726"/>
      <c r="E195" s="727"/>
      <c r="F195" s="726"/>
      <c r="G195" s="727"/>
      <c r="H195" s="726"/>
      <c r="I195" s="728"/>
      <c r="J195" s="778"/>
      <c r="K195" s="779"/>
      <c r="L195" s="780"/>
      <c r="M195" s="779"/>
      <c r="N195" s="780"/>
      <c r="O195" s="781"/>
      <c r="P195" s="780"/>
      <c r="Q195" s="779"/>
      <c r="R195" s="780">
        <v>2</v>
      </c>
      <c r="S195" s="779">
        <v>28</v>
      </c>
      <c r="T195" s="780">
        <v>3</v>
      </c>
      <c r="U195" s="782" t="s">
        <v>70</v>
      </c>
      <c r="V195" s="778"/>
      <c r="W195" s="779"/>
      <c r="X195" s="780"/>
      <c r="Y195" s="779"/>
      <c r="Z195" s="780"/>
      <c r="AA195" s="783"/>
      <c r="AB195" s="780"/>
      <c r="AC195" s="779"/>
      <c r="AD195" s="780">
        <v>2</v>
      </c>
      <c r="AE195" s="779">
        <v>28</v>
      </c>
      <c r="AF195" s="780">
        <v>3</v>
      </c>
      <c r="AG195" s="731" t="s">
        <v>70</v>
      </c>
      <c r="AH195" s="726"/>
      <c r="AI195" s="727"/>
      <c r="AJ195" s="726"/>
      <c r="AK195" s="727"/>
      <c r="AL195" s="726"/>
      <c r="AM195" s="732"/>
      <c r="AN195" s="950"/>
      <c r="AO195" s="949"/>
      <c r="AP195" s="951"/>
      <c r="AQ195" s="949"/>
      <c r="AR195" s="951"/>
      <c r="AS195" s="956"/>
      <c r="AT195" s="707" t="s">
        <v>609</v>
      </c>
      <c r="AU195" s="707" t="s">
        <v>740</v>
      </c>
      <c r="AV195" s="741"/>
      <c r="AW195" s="742"/>
      <c r="AX195" s="743"/>
      <c r="AY195" s="743"/>
      <c r="AZ195" s="739"/>
    </row>
    <row r="196" spans="1:52" s="47" customFormat="1" ht="15.75" customHeight="1" x14ac:dyDescent="0.2">
      <c r="A196" s="773" t="s">
        <v>678</v>
      </c>
      <c r="B196" s="724" t="s">
        <v>19</v>
      </c>
      <c r="C196" s="776" t="s">
        <v>679</v>
      </c>
      <c r="D196" s="726"/>
      <c r="E196" s="727"/>
      <c r="F196" s="726"/>
      <c r="G196" s="727"/>
      <c r="H196" s="726"/>
      <c r="I196" s="728"/>
      <c r="J196" s="778"/>
      <c r="K196" s="779"/>
      <c r="L196" s="780">
        <v>2</v>
      </c>
      <c r="M196" s="779">
        <v>28</v>
      </c>
      <c r="N196" s="780">
        <v>3</v>
      </c>
      <c r="O196" s="781" t="s">
        <v>70</v>
      </c>
      <c r="P196" s="780"/>
      <c r="Q196" s="779"/>
      <c r="R196" s="780"/>
      <c r="S196" s="779"/>
      <c r="T196" s="780"/>
      <c r="U196" s="782"/>
      <c r="V196" s="778"/>
      <c r="W196" s="779"/>
      <c r="X196" s="780">
        <v>2</v>
      </c>
      <c r="Y196" s="779">
        <v>28</v>
      </c>
      <c r="Z196" s="780">
        <v>3</v>
      </c>
      <c r="AA196" s="783" t="s">
        <v>70</v>
      </c>
      <c r="AB196" s="780"/>
      <c r="AC196" s="779"/>
      <c r="AD196" s="780"/>
      <c r="AE196" s="779"/>
      <c r="AF196" s="780"/>
      <c r="AG196" s="783"/>
      <c r="AH196" s="726"/>
      <c r="AI196" s="727"/>
      <c r="AJ196" s="726"/>
      <c r="AK196" s="727"/>
      <c r="AL196" s="726"/>
      <c r="AM196" s="732"/>
      <c r="AN196" s="950"/>
      <c r="AO196" s="949"/>
      <c r="AP196" s="951"/>
      <c r="AQ196" s="949"/>
      <c r="AR196" s="951"/>
      <c r="AS196" s="955"/>
      <c r="AT196" s="707" t="s">
        <v>609</v>
      </c>
      <c r="AU196" s="707" t="s">
        <v>741</v>
      </c>
      <c r="AV196" s="741"/>
      <c r="AW196" s="742"/>
      <c r="AX196" s="743"/>
      <c r="AY196" s="743"/>
      <c r="AZ196" s="739"/>
    </row>
    <row r="197" spans="1:52" s="30" customFormat="1" ht="15.75" customHeight="1" x14ac:dyDescent="0.2">
      <c r="A197" s="773" t="s">
        <v>680</v>
      </c>
      <c r="B197" s="724" t="s">
        <v>19</v>
      </c>
      <c r="C197" s="776" t="s">
        <v>681</v>
      </c>
      <c r="D197" s="726"/>
      <c r="E197" s="727"/>
      <c r="F197" s="726"/>
      <c r="G197" s="727"/>
      <c r="H197" s="726"/>
      <c r="I197" s="728"/>
      <c r="J197" s="778"/>
      <c r="K197" s="779"/>
      <c r="L197" s="780"/>
      <c r="M197" s="779"/>
      <c r="N197" s="780"/>
      <c r="O197" s="781"/>
      <c r="P197" s="780"/>
      <c r="Q197" s="779"/>
      <c r="R197" s="780">
        <v>2</v>
      </c>
      <c r="S197" s="779">
        <v>28</v>
      </c>
      <c r="T197" s="780">
        <v>3</v>
      </c>
      <c r="U197" s="782" t="s">
        <v>70</v>
      </c>
      <c r="V197" s="778"/>
      <c r="W197" s="779"/>
      <c r="X197" s="780"/>
      <c r="Y197" s="779"/>
      <c r="Z197" s="780"/>
      <c r="AA197" s="783"/>
      <c r="AB197" s="780"/>
      <c r="AC197" s="779"/>
      <c r="AD197" s="780">
        <v>2</v>
      </c>
      <c r="AE197" s="779">
        <v>28</v>
      </c>
      <c r="AF197" s="780">
        <v>3</v>
      </c>
      <c r="AG197" s="783" t="s">
        <v>70</v>
      </c>
      <c r="AH197" s="726"/>
      <c r="AI197" s="727"/>
      <c r="AJ197" s="726"/>
      <c r="AK197" s="727"/>
      <c r="AL197" s="726"/>
      <c r="AM197" s="732"/>
      <c r="AN197" s="950"/>
      <c r="AO197" s="949"/>
      <c r="AP197" s="953"/>
      <c r="AQ197" s="949"/>
      <c r="AR197" s="953"/>
      <c r="AS197" s="955"/>
      <c r="AT197" s="707" t="s">
        <v>609</v>
      </c>
      <c r="AU197" s="707" t="s">
        <v>741</v>
      </c>
      <c r="AV197" s="741"/>
      <c r="AW197" s="742"/>
      <c r="AX197" s="743"/>
      <c r="AY197" s="743"/>
      <c r="AZ197" s="738"/>
    </row>
    <row r="198" spans="1:52" s="55" customFormat="1" ht="17.25" customHeight="1" x14ac:dyDescent="0.2">
      <c r="A198" s="773" t="s">
        <v>682</v>
      </c>
      <c r="B198" s="724" t="s">
        <v>19</v>
      </c>
      <c r="C198" s="776" t="s">
        <v>683</v>
      </c>
      <c r="D198" s="726"/>
      <c r="E198" s="727"/>
      <c r="F198" s="726"/>
      <c r="G198" s="727"/>
      <c r="H198" s="726"/>
      <c r="I198" s="728"/>
      <c r="J198" s="778"/>
      <c r="K198" s="779"/>
      <c r="L198" s="780"/>
      <c r="M198" s="779"/>
      <c r="N198" s="780"/>
      <c r="O198" s="781"/>
      <c r="P198" s="780"/>
      <c r="Q198" s="779"/>
      <c r="R198" s="780">
        <v>2</v>
      </c>
      <c r="S198" s="779">
        <v>28</v>
      </c>
      <c r="T198" s="780">
        <v>3</v>
      </c>
      <c r="U198" s="782" t="s">
        <v>70</v>
      </c>
      <c r="V198" s="778"/>
      <c r="W198" s="779"/>
      <c r="X198" s="780"/>
      <c r="Y198" s="779"/>
      <c r="Z198" s="780"/>
      <c r="AA198" s="783"/>
      <c r="AB198" s="780"/>
      <c r="AC198" s="779"/>
      <c r="AD198" s="780">
        <v>2</v>
      </c>
      <c r="AE198" s="779">
        <v>28</v>
      </c>
      <c r="AF198" s="780">
        <v>3</v>
      </c>
      <c r="AG198" s="783" t="s">
        <v>70</v>
      </c>
      <c r="AH198" s="726"/>
      <c r="AI198" s="727"/>
      <c r="AJ198" s="726"/>
      <c r="AK198" s="727"/>
      <c r="AL198" s="726"/>
      <c r="AM198" s="732"/>
      <c r="AN198" s="950"/>
      <c r="AO198" s="949"/>
      <c r="AP198" s="953"/>
      <c r="AQ198" s="949"/>
      <c r="AR198" s="953"/>
      <c r="AS198" s="955"/>
      <c r="AT198" s="707" t="s">
        <v>609</v>
      </c>
      <c r="AU198" s="707" t="s">
        <v>742</v>
      </c>
      <c r="AV198" s="741"/>
      <c r="AW198" s="742"/>
      <c r="AX198" s="743"/>
      <c r="AY198" s="743"/>
      <c r="AZ198" s="740"/>
    </row>
    <row r="199" spans="1:52" s="30" customFormat="1" ht="15.75" customHeight="1" x14ac:dyDescent="0.2">
      <c r="A199" s="773" t="s">
        <v>684</v>
      </c>
      <c r="B199" s="724" t="s">
        <v>19</v>
      </c>
      <c r="C199" s="776" t="s">
        <v>685</v>
      </c>
      <c r="D199" s="726"/>
      <c r="E199" s="727"/>
      <c r="F199" s="726"/>
      <c r="G199" s="727"/>
      <c r="H199" s="726"/>
      <c r="I199" s="728"/>
      <c r="J199" s="770"/>
      <c r="K199" s="779"/>
      <c r="L199" s="780">
        <v>2</v>
      </c>
      <c r="M199" s="779">
        <v>28</v>
      </c>
      <c r="N199" s="780">
        <v>3</v>
      </c>
      <c r="O199" s="782" t="s">
        <v>70</v>
      </c>
      <c r="P199" s="770"/>
      <c r="Q199" s="779"/>
      <c r="R199" s="780"/>
      <c r="S199" s="779"/>
      <c r="T199" s="780"/>
      <c r="U199" s="782"/>
      <c r="V199" s="770"/>
      <c r="W199" s="779"/>
      <c r="X199" s="780">
        <v>2</v>
      </c>
      <c r="Y199" s="779">
        <v>28</v>
      </c>
      <c r="Z199" s="780">
        <v>3</v>
      </c>
      <c r="AA199" s="782" t="s">
        <v>70</v>
      </c>
      <c r="AB199" s="770"/>
      <c r="AC199" s="779"/>
      <c r="AD199" s="780"/>
      <c r="AE199" s="779"/>
      <c r="AF199" s="780"/>
      <c r="AG199" s="783"/>
      <c r="AH199" s="726"/>
      <c r="AI199" s="727"/>
      <c r="AJ199" s="726"/>
      <c r="AK199" s="727"/>
      <c r="AL199" s="726"/>
      <c r="AM199" s="732"/>
      <c r="AN199" s="950"/>
      <c r="AO199" s="949"/>
      <c r="AP199" s="953"/>
      <c r="AQ199" s="949"/>
      <c r="AR199" s="953"/>
      <c r="AS199" s="955"/>
      <c r="AT199" s="707" t="s">
        <v>609</v>
      </c>
      <c r="AU199" s="707" t="s">
        <v>742</v>
      </c>
      <c r="AV199" s="741"/>
      <c r="AW199" s="742"/>
      <c r="AX199" s="743"/>
      <c r="AY199" s="743"/>
      <c r="AZ199" s="738"/>
    </row>
    <row r="200" spans="1:52" s="30" customFormat="1" ht="15.75" customHeight="1" x14ac:dyDescent="0.2">
      <c r="A200" s="773" t="s">
        <v>686</v>
      </c>
      <c r="B200" s="724" t="s">
        <v>19</v>
      </c>
      <c r="C200" s="776" t="s">
        <v>687</v>
      </c>
      <c r="D200" s="726"/>
      <c r="E200" s="727"/>
      <c r="F200" s="726"/>
      <c r="G200" s="727"/>
      <c r="H200" s="726"/>
      <c r="I200" s="728"/>
      <c r="J200" s="778"/>
      <c r="K200" s="779"/>
      <c r="L200" s="780"/>
      <c r="M200" s="779"/>
      <c r="N200" s="780"/>
      <c r="O200" s="781"/>
      <c r="P200" s="780"/>
      <c r="Q200" s="779"/>
      <c r="R200" s="780">
        <v>2</v>
      </c>
      <c r="S200" s="779">
        <v>28</v>
      </c>
      <c r="T200" s="780">
        <v>3</v>
      </c>
      <c r="U200" s="783" t="s">
        <v>70</v>
      </c>
      <c r="V200" s="786"/>
      <c r="W200" s="787"/>
      <c r="X200" s="780">
        <v>2</v>
      </c>
      <c r="Y200" s="779">
        <v>28</v>
      </c>
      <c r="Z200" s="780">
        <v>3</v>
      </c>
      <c r="AA200" s="783" t="s">
        <v>70</v>
      </c>
      <c r="AB200" s="780"/>
      <c r="AC200" s="779"/>
      <c r="AD200" s="780">
        <v>2</v>
      </c>
      <c r="AE200" s="779">
        <v>28</v>
      </c>
      <c r="AF200" s="780">
        <v>3</v>
      </c>
      <c r="AG200" s="783" t="s">
        <v>70</v>
      </c>
      <c r="AH200" s="726"/>
      <c r="AI200" s="727"/>
      <c r="AJ200" s="726"/>
      <c r="AK200" s="727"/>
      <c r="AL200" s="726"/>
      <c r="AM200" s="732"/>
      <c r="AN200" s="950"/>
      <c r="AO200" s="949"/>
      <c r="AP200" s="953"/>
      <c r="AQ200" s="949"/>
      <c r="AR200" s="953"/>
      <c r="AS200" s="955"/>
      <c r="AT200" s="707" t="s">
        <v>609</v>
      </c>
      <c r="AU200" s="707" t="s">
        <v>743</v>
      </c>
      <c r="AV200" s="741"/>
      <c r="AW200" s="742"/>
      <c r="AX200" s="743"/>
      <c r="AY200" s="743"/>
      <c r="AZ200" s="738"/>
    </row>
    <row r="201" spans="1:52" s="30" customFormat="1" ht="15.75" customHeight="1" x14ac:dyDescent="0.2">
      <c r="A201" s="773" t="s">
        <v>688</v>
      </c>
      <c r="B201" s="724" t="s">
        <v>19</v>
      </c>
      <c r="C201" s="776" t="s">
        <v>689</v>
      </c>
      <c r="D201" s="726"/>
      <c r="E201" s="727"/>
      <c r="F201" s="726"/>
      <c r="G201" s="727"/>
      <c r="H201" s="726"/>
      <c r="I201" s="728"/>
      <c r="J201" s="778"/>
      <c r="K201" s="779"/>
      <c r="L201" s="780"/>
      <c r="M201" s="779"/>
      <c r="N201" s="780"/>
      <c r="O201" s="781"/>
      <c r="P201" s="780"/>
      <c r="Q201" s="779"/>
      <c r="R201" s="780"/>
      <c r="S201" s="779"/>
      <c r="T201" s="780"/>
      <c r="U201" s="782"/>
      <c r="V201" s="778"/>
      <c r="W201" s="779"/>
      <c r="X201" s="780">
        <v>2</v>
      </c>
      <c r="Y201" s="779">
        <v>28</v>
      </c>
      <c r="Z201" s="780">
        <v>3</v>
      </c>
      <c r="AA201" s="783" t="s">
        <v>70</v>
      </c>
      <c r="AB201" s="780"/>
      <c r="AC201" s="779"/>
      <c r="AD201" s="780">
        <v>2</v>
      </c>
      <c r="AE201" s="779">
        <v>28</v>
      </c>
      <c r="AF201" s="780">
        <v>3</v>
      </c>
      <c r="AG201" s="783" t="s">
        <v>70</v>
      </c>
      <c r="AH201" s="726"/>
      <c r="AI201" s="727"/>
      <c r="AJ201" s="726"/>
      <c r="AK201" s="727"/>
      <c r="AL201" s="726"/>
      <c r="AM201" s="732"/>
      <c r="AN201" s="950"/>
      <c r="AO201" s="949"/>
      <c r="AP201" s="953"/>
      <c r="AQ201" s="949"/>
      <c r="AR201" s="953"/>
      <c r="AS201" s="955"/>
      <c r="AT201" s="707" t="s">
        <v>609</v>
      </c>
      <c r="AU201" s="707" t="s">
        <v>743</v>
      </c>
      <c r="AV201" s="741"/>
      <c r="AW201" s="742"/>
      <c r="AX201" s="743"/>
      <c r="AY201" s="743"/>
      <c r="AZ201" s="738"/>
    </row>
    <row r="202" spans="1:52" s="30" customFormat="1" ht="15.75" customHeight="1" x14ac:dyDescent="0.2">
      <c r="A202" s="773" t="s">
        <v>690</v>
      </c>
      <c r="B202" s="724" t="s">
        <v>19</v>
      </c>
      <c r="C202" s="776" t="s">
        <v>691</v>
      </c>
      <c r="D202" s="726"/>
      <c r="E202" s="727"/>
      <c r="F202" s="726"/>
      <c r="G202" s="727"/>
      <c r="H202" s="726"/>
      <c r="I202" s="728"/>
      <c r="J202" s="778">
        <v>1</v>
      </c>
      <c r="K202" s="779">
        <v>14</v>
      </c>
      <c r="L202" s="780">
        <v>1</v>
      </c>
      <c r="M202" s="779">
        <v>14</v>
      </c>
      <c r="N202" s="780">
        <v>3</v>
      </c>
      <c r="O202" s="781" t="s">
        <v>67</v>
      </c>
      <c r="P202" s="780">
        <v>1</v>
      </c>
      <c r="Q202" s="779">
        <v>14</v>
      </c>
      <c r="R202" s="780">
        <v>1</v>
      </c>
      <c r="S202" s="779">
        <v>14</v>
      </c>
      <c r="T202" s="780">
        <v>3</v>
      </c>
      <c r="U202" s="788" t="s">
        <v>67</v>
      </c>
      <c r="V202" s="780">
        <v>1</v>
      </c>
      <c r="W202" s="779">
        <v>14</v>
      </c>
      <c r="X202" s="780">
        <v>1</v>
      </c>
      <c r="Y202" s="779">
        <v>14</v>
      </c>
      <c r="Z202" s="780">
        <v>3</v>
      </c>
      <c r="AA202" s="783" t="s">
        <v>67</v>
      </c>
      <c r="AB202" s="780">
        <v>1</v>
      </c>
      <c r="AC202" s="779">
        <v>14</v>
      </c>
      <c r="AD202" s="780">
        <v>1</v>
      </c>
      <c r="AE202" s="779">
        <v>14</v>
      </c>
      <c r="AF202" s="780">
        <v>3</v>
      </c>
      <c r="AG202" s="783" t="s">
        <v>67</v>
      </c>
      <c r="AH202" s="726"/>
      <c r="AI202" s="727"/>
      <c r="AJ202" s="726"/>
      <c r="AK202" s="727"/>
      <c r="AL202" s="726"/>
      <c r="AM202" s="732"/>
      <c r="AN202" s="950"/>
      <c r="AO202" s="949"/>
      <c r="AP202" s="953"/>
      <c r="AQ202" s="949"/>
      <c r="AR202" s="953"/>
      <c r="AS202" s="955"/>
      <c r="AT202" s="707" t="s">
        <v>744</v>
      </c>
      <c r="AU202" s="707" t="s">
        <v>408</v>
      </c>
      <c r="AV202" s="741"/>
      <c r="AW202" s="742"/>
      <c r="AX202" s="743"/>
      <c r="AY202" s="743"/>
      <c r="AZ202" s="738"/>
    </row>
    <row r="203" spans="1:52" s="30" customFormat="1" ht="15.75" customHeight="1" x14ac:dyDescent="0.2">
      <c r="A203" s="773" t="s">
        <v>692</v>
      </c>
      <c r="B203" s="724" t="s">
        <v>19</v>
      </c>
      <c r="C203" s="776" t="s">
        <v>693</v>
      </c>
      <c r="D203" s="726"/>
      <c r="E203" s="727"/>
      <c r="F203" s="726"/>
      <c r="G203" s="727"/>
      <c r="H203" s="726"/>
      <c r="I203" s="728"/>
      <c r="J203" s="778">
        <v>1</v>
      </c>
      <c r="K203" s="779">
        <v>12</v>
      </c>
      <c r="L203" s="780">
        <v>1</v>
      </c>
      <c r="M203" s="779">
        <v>16</v>
      </c>
      <c r="N203" s="780">
        <v>3</v>
      </c>
      <c r="O203" s="781" t="s">
        <v>67</v>
      </c>
      <c r="P203" s="780">
        <v>1</v>
      </c>
      <c r="Q203" s="779">
        <v>12</v>
      </c>
      <c r="R203" s="780">
        <v>1</v>
      </c>
      <c r="S203" s="779">
        <v>16</v>
      </c>
      <c r="T203" s="780">
        <v>3</v>
      </c>
      <c r="U203" s="788" t="s">
        <v>67</v>
      </c>
      <c r="V203" s="780">
        <v>1</v>
      </c>
      <c r="W203" s="779">
        <v>12</v>
      </c>
      <c r="X203" s="780">
        <v>1</v>
      </c>
      <c r="Y203" s="779">
        <v>16</v>
      </c>
      <c r="Z203" s="780">
        <v>3</v>
      </c>
      <c r="AA203" s="783" t="s">
        <v>67</v>
      </c>
      <c r="AB203" s="780">
        <v>1</v>
      </c>
      <c r="AC203" s="779">
        <v>12</v>
      </c>
      <c r="AD203" s="780">
        <v>1</v>
      </c>
      <c r="AE203" s="779">
        <v>16</v>
      </c>
      <c r="AF203" s="780">
        <v>3</v>
      </c>
      <c r="AG203" s="783" t="s">
        <v>67</v>
      </c>
      <c r="AH203" s="726"/>
      <c r="AI203" s="727"/>
      <c r="AJ203" s="726"/>
      <c r="AK203" s="727"/>
      <c r="AL203" s="726"/>
      <c r="AM203" s="733"/>
      <c r="AN203" s="951"/>
      <c r="AO203" s="949"/>
      <c r="AP203" s="951"/>
      <c r="AQ203" s="949"/>
      <c r="AR203" s="951"/>
      <c r="AS203" s="956"/>
      <c r="AT203" s="707" t="s">
        <v>744</v>
      </c>
      <c r="AU203" s="707" t="s">
        <v>745</v>
      </c>
      <c r="AV203" s="741"/>
      <c r="AW203" s="742"/>
      <c r="AX203" s="743"/>
      <c r="AY203" s="743"/>
      <c r="AZ203" s="738"/>
    </row>
    <row r="204" spans="1:52" s="30" customFormat="1" ht="15.75" customHeight="1" x14ac:dyDescent="0.2">
      <c r="A204" s="773" t="s">
        <v>326</v>
      </c>
      <c r="B204" s="724" t="s">
        <v>19</v>
      </c>
      <c r="C204" s="776" t="s">
        <v>327</v>
      </c>
      <c r="D204" s="726"/>
      <c r="E204" s="727"/>
      <c r="F204" s="726"/>
      <c r="G204" s="727"/>
      <c r="H204" s="726"/>
      <c r="I204" s="728"/>
      <c r="J204" s="778">
        <v>2</v>
      </c>
      <c r="K204" s="779">
        <v>28</v>
      </c>
      <c r="L204" s="780"/>
      <c r="M204" s="779"/>
      <c r="N204" s="780">
        <v>3</v>
      </c>
      <c r="O204" s="781" t="s">
        <v>15</v>
      </c>
      <c r="P204" s="780"/>
      <c r="Q204" s="779"/>
      <c r="R204" s="780"/>
      <c r="S204" s="779"/>
      <c r="T204" s="780"/>
      <c r="U204" s="788"/>
      <c r="V204" s="778">
        <v>2</v>
      </c>
      <c r="W204" s="779">
        <v>28</v>
      </c>
      <c r="X204" s="780"/>
      <c r="Y204" s="779"/>
      <c r="Z204" s="780">
        <v>3</v>
      </c>
      <c r="AA204" s="781" t="s">
        <v>15</v>
      </c>
      <c r="AB204" s="780"/>
      <c r="AC204" s="779"/>
      <c r="AD204" s="780"/>
      <c r="AE204" s="779"/>
      <c r="AF204" s="780"/>
      <c r="AG204" s="783"/>
      <c r="AH204" s="726"/>
      <c r="AI204" s="727"/>
      <c r="AJ204" s="726"/>
      <c r="AK204" s="727"/>
      <c r="AL204" s="726"/>
      <c r="AM204" s="733"/>
      <c r="AN204" s="951"/>
      <c r="AO204" s="949"/>
      <c r="AP204" s="951"/>
      <c r="AQ204" s="949"/>
      <c r="AR204" s="951"/>
      <c r="AS204" s="956"/>
      <c r="AT204" s="707" t="s">
        <v>477</v>
      </c>
      <c r="AU204" s="707" t="s">
        <v>504</v>
      </c>
      <c r="AV204" s="741"/>
      <c r="AW204" s="742"/>
      <c r="AX204" s="743"/>
      <c r="AY204" s="743"/>
      <c r="AZ204" s="738"/>
    </row>
    <row r="205" spans="1:52" s="30" customFormat="1" ht="15.75" customHeight="1" x14ac:dyDescent="0.2">
      <c r="A205" s="773" t="s">
        <v>694</v>
      </c>
      <c r="B205" s="724" t="s">
        <v>19</v>
      </c>
      <c r="C205" s="776" t="s">
        <v>695</v>
      </c>
      <c r="D205" s="726"/>
      <c r="E205" s="727"/>
      <c r="F205" s="726"/>
      <c r="G205" s="727"/>
      <c r="H205" s="726"/>
      <c r="I205" s="728"/>
      <c r="J205" s="778"/>
      <c r="K205" s="779"/>
      <c r="L205" s="780"/>
      <c r="M205" s="779"/>
      <c r="N205" s="780"/>
      <c r="O205" s="781"/>
      <c r="P205" s="780"/>
      <c r="Q205" s="779"/>
      <c r="R205" s="780"/>
      <c r="S205" s="779"/>
      <c r="T205" s="780"/>
      <c r="U205" s="782"/>
      <c r="V205" s="778"/>
      <c r="W205" s="779"/>
      <c r="X205" s="780"/>
      <c r="Y205" s="779"/>
      <c r="Z205" s="780"/>
      <c r="AA205" s="783"/>
      <c r="AB205" s="778">
        <v>2</v>
      </c>
      <c r="AC205" s="779">
        <v>28</v>
      </c>
      <c r="AD205" s="780"/>
      <c r="AE205" s="779"/>
      <c r="AF205" s="780">
        <v>3</v>
      </c>
      <c r="AG205" s="781" t="s">
        <v>82</v>
      </c>
      <c r="AH205" s="729"/>
      <c r="AI205" s="727"/>
      <c r="AJ205" s="726"/>
      <c r="AK205" s="727"/>
      <c r="AL205" s="726"/>
      <c r="AM205" s="732"/>
      <c r="AN205" s="951"/>
      <c r="AO205" s="949"/>
      <c r="AP205" s="951"/>
      <c r="AQ205" s="949"/>
      <c r="AR205" s="951"/>
      <c r="AS205" s="956"/>
      <c r="AT205" s="707" t="s">
        <v>477</v>
      </c>
      <c r="AU205" s="707" t="s">
        <v>746</v>
      </c>
      <c r="AV205" s="741"/>
      <c r="AW205" s="742"/>
      <c r="AX205" s="743"/>
      <c r="AY205" s="743"/>
      <c r="AZ205" s="738"/>
    </row>
    <row r="206" spans="1:52" s="30" customFormat="1" ht="15.75" customHeight="1" x14ac:dyDescent="0.2">
      <c r="A206" s="773" t="s">
        <v>696</v>
      </c>
      <c r="B206" s="725" t="s">
        <v>19</v>
      </c>
      <c r="C206" s="776" t="s">
        <v>697</v>
      </c>
      <c r="D206" s="726"/>
      <c r="E206" s="727"/>
      <c r="F206" s="726"/>
      <c r="G206" s="727"/>
      <c r="H206" s="726"/>
      <c r="I206" s="728"/>
      <c r="J206" s="778"/>
      <c r="K206" s="779"/>
      <c r="L206" s="780"/>
      <c r="M206" s="779"/>
      <c r="N206" s="780"/>
      <c r="O206" s="781"/>
      <c r="P206" s="780"/>
      <c r="Q206" s="779"/>
      <c r="R206" s="780"/>
      <c r="S206" s="779"/>
      <c r="T206" s="780"/>
      <c r="U206" s="782"/>
      <c r="V206" s="778"/>
      <c r="W206" s="779"/>
      <c r="X206" s="780"/>
      <c r="Y206" s="779"/>
      <c r="Z206" s="780"/>
      <c r="AA206" s="783"/>
      <c r="AB206" s="780">
        <v>1</v>
      </c>
      <c r="AC206" s="779">
        <v>14</v>
      </c>
      <c r="AD206" s="780">
        <v>1</v>
      </c>
      <c r="AE206" s="779">
        <v>14</v>
      </c>
      <c r="AF206" s="780">
        <v>3</v>
      </c>
      <c r="AG206" s="783" t="s">
        <v>82</v>
      </c>
      <c r="AH206" s="726"/>
      <c r="AI206" s="727"/>
      <c r="AJ206" s="726"/>
      <c r="AK206" s="727"/>
      <c r="AL206" s="726"/>
      <c r="AM206" s="728"/>
      <c r="AN206" s="950"/>
      <c r="AO206" s="949"/>
      <c r="AP206" s="951"/>
      <c r="AQ206" s="949"/>
      <c r="AR206" s="951"/>
      <c r="AS206" s="956"/>
      <c r="AT206" s="707" t="s">
        <v>477</v>
      </c>
      <c r="AU206" s="707" t="s">
        <v>747</v>
      </c>
      <c r="AV206" s="741"/>
      <c r="AW206" s="742"/>
      <c r="AX206" s="743"/>
      <c r="AY206" s="743"/>
      <c r="AZ206" s="738"/>
    </row>
    <row r="207" spans="1:52" s="30" customFormat="1" ht="15.75" customHeight="1" x14ac:dyDescent="0.2">
      <c r="A207" s="773" t="s">
        <v>698</v>
      </c>
      <c r="B207" s="725" t="s">
        <v>19</v>
      </c>
      <c r="C207" s="776" t="s">
        <v>699</v>
      </c>
      <c r="D207" s="726"/>
      <c r="E207" s="727"/>
      <c r="F207" s="726"/>
      <c r="G207" s="727"/>
      <c r="H207" s="726"/>
      <c r="I207" s="728"/>
      <c r="J207" s="778">
        <v>1</v>
      </c>
      <c r="K207" s="779">
        <v>14</v>
      </c>
      <c r="L207" s="780">
        <v>1</v>
      </c>
      <c r="M207" s="779">
        <v>14</v>
      </c>
      <c r="N207" s="780">
        <v>3</v>
      </c>
      <c r="O207" s="781" t="s">
        <v>15</v>
      </c>
      <c r="P207" s="778">
        <v>1</v>
      </c>
      <c r="Q207" s="779">
        <v>14</v>
      </c>
      <c r="R207" s="780">
        <v>1</v>
      </c>
      <c r="S207" s="779">
        <v>14</v>
      </c>
      <c r="T207" s="780">
        <v>3</v>
      </c>
      <c r="U207" s="781" t="s">
        <v>15</v>
      </c>
      <c r="V207" s="778">
        <v>1</v>
      </c>
      <c r="W207" s="779">
        <v>14</v>
      </c>
      <c r="X207" s="780">
        <v>1</v>
      </c>
      <c r="Y207" s="779">
        <v>14</v>
      </c>
      <c r="Z207" s="780">
        <v>3</v>
      </c>
      <c r="AA207" s="781" t="s">
        <v>15</v>
      </c>
      <c r="AB207" s="778">
        <v>1</v>
      </c>
      <c r="AC207" s="779">
        <v>14</v>
      </c>
      <c r="AD207" s="780">
        <v>1</v>
      </c>
      <c r="AE207" s="779">
        <v>14</v>
      </c>
      <c r="AF207" s="780">
        <v>3</v>
      </c>
      <c r="AG207" s="781" t="s">
        <v>15</v>
      </c>
      <c r="AH207" s="726"/>
      <c r="AI207" s="727"/>
      <c r="AJ207" s="726"/>
      <c r="AK207" s="727"/>
      <c r="AL207" s="726"/>
      <c r="AM207" s="728"/>
      <c r="AN207" s="950"/>
      <c r="AO207" s="949"/>
      <c r="AP207" s="951"/>
      <c r="AQ207" s="949"/>
      <c r="AR207" s="951"/>
      <c r="AS207" s="956"/>
      <c r="AT207" s="707" t="s">
        <v>477</v>
      </c>
      <c r="AU207" s="707" t="s">
        <v>748</v>
      </c>
      <c r="AV207" s="741"/>
      <c r="AW207" s="742"/>
      <c r="AX207" s="743"/>
      <c r="AY207" s="743"/>
      <c r="AZ207" s="738"/>
    </row>
    <row r="208" spans="1:52" s="30" customFormat="1" ht="15.75" customHeight="1" x14ac:dyDescent="0.2">
      <c r="A208" s="773" t="s">
        <v>700</v>
      </c>
      <c r="B208" s="724" t="s">
        <v>19</v>
      </c>
      <c r="C208" s="776" t="s">
        <v>701</v>
      </c>
      <c r="D208" s="726"/>
      <c r="E208" s="727"/>
      <c r="F208" s="726"/>
      <c r="G208" s="727"/>
      <c r="H208" s="726"/>
      <c r="I208" s="728"/>
      <c r="J208" s="778">
        <v>1</v>
      </c>
      <c r="K208" s="779">
        <v>14</v>
      </c>
      <c r="L208" s="780">
        <v>1</v>
      </c>
      <c r="M208" s="779">
        <v>14</v>
      </c>
      <c r="N208" s="780">
        <v>3</v>
      </c>
      <c r="O208" s="781" t="s">
        <v>67</v>
      </c>
      <c r="P208" s="778">
        <v>1</v>
      </c>
      <c r="Q208" s="779">
        <v>14</v>
      </c>
      <c r="R208" s="780">
        <v>1</v>
      </c>
      <c r="S208" s="779">
        <v>14</v>
      </c>
      <c r="T208" s="780">
        <v>3</v>
      </c>
      <c r="U208" s="781" t="s">
        <v>67</v>
      </c>
      <c r="V208" s="778">
        <v>1</v>
      </c>
      <c r="W208" s="779">
        <v>14</v>
      </c>
      <c r="X208" s="780">
        <v>1</v>
      </c>
      <c r="Y208" s="779">
        <v>14</v>
      </c>
      <c r="Z208" s="780">
        <v>3</v>
      </c>
      <c r="AA208" s="781" t="s">
        <v>67</v>
      </c>
      <c r="AB208" s="778">
        <v>1</v>
      </c>
      <c r="AC208" s="779">
        <v>14</v>
      </c>
      <c r="AD208" s="780">
        <v>1</v>
      </c>
      <c r="AE208" s="779">
        <v>14</v>
      </c>
      <c r="AF208" s="780">
        <v>3</v>
      </c>
      <c r="AG208" s="781" t="s">
        <v>67</v>
      </c>
      <c r="AH208" s="729"/>
      <c r="AI208" s="727"/>
      <c r="AJ208" s="726"/>
      <c r="AK208" s="727"/>
      <c r="AL208" s="726"/>
      <c r="AM208" s="732"/>
      <c r="AN208" s="950"/>
      <c r="AO208" s="949"/>
      <c r="AP208" s="951"/>
      <c r="AQ208" s="949"/>
      <c r="AR208" s="951"/>
      <c r="AS208" s="963"/>
      <c r="AT208" s="736" t="s">
        <v>625</v>
      </c>
      <c r="AU208" s="707" t="s">
        <v>749</v>
      </c>
      <c r="AV208" s="741"/>
      <c r="AW208" s="742"/>
      <c r="AX208" s="743"/>
      <c r="AY208" s="743"/>
      <c r="AZ208" s="738"/>
    </row>
    <row r="209" spans="1:52" s="30" customFormat="1" ht="15.75" customHeight="1" x14ac:dyDescent="0.2">
      <c r="A209" s="773" t="s">
        <v>322</v>
      </c>
      <c r="B209" s="725" t="s">
        <v>19</v>
      </c>
      <c r="C209" s="776" t="s">
        <v>323</v>
      </c>
      <c r="D209" s="726"/>
      <c r="E209" s="727"/>
      <c r="F209" s="726"/>
      <c r="G209" s="727"/>
      <c r="H209" s="726"/>
      <c r="I209" s="728"/>
      <c r="J209" s="778"/>
      <c r="K209" s="779"/>
      <c r="L209" s="780"/>
      <c r="M209" s="779"/>
      <c r="N209" s="780"/>
      <c r="O209" s="781"/>
      <c r="P209" s="780"/>
      <c r="Q209" s="779"/>
      <c r="R209" s="780"/>
      <c r="S209" s="779"/>
      <c r="T209" s="780"/>
      <c r="U209" s="782"/>
      <c r="V209" s="778"/>
      <c r="W209" s="779"/>
      <c r="X209" s="780"/>
      <c r="Y209" s="779"/>
      <c r="Z209" s="780"/>
      <c r="AA209" s="783"/>
      <c r="AB209" s="778">
        <v>1</v>
      </c>
      <c r="AC209" s="779">
        <v>14</v>
      </c>
      <c r="AD209" s="780">
        <v>1</v>
      </c>
      <c r="AE209" s="779">
        <v>14</v>
      </c>
      <c r="AF209" s="780">
        <v>3</v>
      </c>
      <c r="AG209" s="781" t="s">
        <v>67</v>
      </c>
      <c r="AH209" s="729"/>
      <c r="AI209" s="727"/>
      <c r="AJ209" s="726"/>
      <c r="AK209" s="727"/>
      <c r="AL209" s="726"/>
      <c r="AM209" s="732"/>
      <c r="AN209" s="950"/>
      <c r="AO209" s="949"/>
      <c r="AP209" s="951"/>
      <c r="AQ209" s="949"/>
      <c r="AR209" s="951"/>
      <c r="AS209" s="963"/>
      <c r="AT209" s="736" t="s">
        <v>625</v>
      </c>
      <c r="AU209" s="707" t="s">
        <v>750</v>
      </c>
      <c r="AV209" s="741"/>
      <c r="AW209" s="742"/>
      <c r="AX209" s="743"/>
      <c r="AY209" s="743"/>
      <c r="AZ209" s="738"/>
    </row>
    <row r="210" spans="1:52" s="30" customFormat="1" ht="15.75" customHeight="1" x14ac:dyDescent="0.2">
      <c r="A210" s="773" t="s">
        <v>702</v>
      </c>
      <c r="B210" s="725" t="s">
        <v>19</v>
      </c>
      <c r="C210" s="776" t="s">
        <v>703</v>
      </c>
      <c r="D210" s="726"/>
      <c r="E210" s="727"/>
      <c r="F210" s="726"/>
      <c r="G210" s="727"/>
      <c r="H210" s="726"/>
      <c r="I210" s="728"/>
      <c r="J210" s="778">
        <v>2</v>
      </c>
      <c r="K210" s="779">
        <v>28</v>
      </c>
      <c r="L210" s="780"/>
      <c r="M210" s="779"/>
      <c r="N210" s="780">
        <v>3</v>
      </c>
      <c r="O210" s="781" t="s">
        <v>82</v>
      </c>
      <c r="P210" s="778">
        <v>2</v>
      </c>
      <c r="Q210" s="779">
        <v>28</v>
      </c>
      <c r="R210" s="780"/>
      <c r="S210" s="779"/>
      <c r="T210" s="780">
        <v>3</v>
      </c>
      <c r="U210" s="781" t="s">
        <v>82</v>
      </c>
      <c r="V210" s="778">
        <v>2</v>
      </c>
      <c r="W210" s="779">
        <v>28</v>
      </c>
      <c r="X210" s="780"/>
      <c r="Y210" s="779"/>
      <c r="Z210" s="780">
        <v>3</v>
      </c>
      <c r="AA210" s="781" t="s">
        <v>82</v>
      </c>
      <c r="AB210" s="778">
        <v>2</v>
      </c>
      <c r="AC210" s="779">
        <v>28</v>
      </c>
      <c r="AD210" s="780"/>
      <c r="AE210" s="779"/>
      <c r="AF210" s="780">
        <v>3</v>
      </c>
      <c r="AG210" s="781" t="s">
        <v>82</v>
      </c>
      <c r="AH210" s="729"/>
      <c r="AI210" s="727"/>
      <c r="AJ210" s="726"/>
      <c r="AK210" s="727"/>
      <c r="AL210" s="726"/>
      <c r="AM210" s="732"/>
      <c r="AN210" s="950"/>
      <c r="AO210" s="949"/>
      <c r="AP210" s="951"/>
      <c r="AQ210" s="949"/>
      <c r="AR210" s="951"/>
      <c r="AS210" s="963"/>
      <c r="AT210" s="736" t="s">
        <v>625</v>
      </c>
      <c r="AU210" s="707" t="s">
        <v>749</v>
      </c>
      <c r="AV210" s="741"/>
      <c r="AW210" s="742"/>
      <c r="AX210" s="743"/>
      <c r="AY210" s="743"/>
      <c r="AZ210" s="738"/>
    </row>
    <row r="211" spans="1:52" s="30" customFormat="1" ht="15.75" customHeight="1" x14ac:dyDescent="0.2">
      <c r="A211" s="773" t="s">
        <v>704</v>
      </c>
      <c r="B211" s="724" t="s">
        <v>19</v>
      </c>
      <c r="C211" s="776" t="s">
        <v>705</v>
      </c>
      <c r="D211" s="726"/>
      <c r="E211" s="727"/>
      <c r="F211" s="726"/>
      <c r="G211" s="727"/>
      <c r="H211" s="726"/>
      <c r="I211" s="728"/>
      <c r="J211" s="778"/>
      <c r="K211" s="779"/>
      <c r="L211" s="780"/>
      <c r="M211" s="779"/>
      <c r="N211" s="780"/>
      <c r="O211" s="781"/>
      <c r="P211" s="780"/>
      <c r="Q211" s="779"/>
      <c r="R211" s="780"/>
      <c r="S211" s="779"/>
      <c r="T211" s="780"/>
      <c r="U211" s="782"/>
      <c r="V211" s="778"/>
      <c r="W211" s="779"/>
      <c r="X211" s="780"/>
      <c r="Y211" s="779"/>
      <c r="Z211" s="780"/>
      <c r="AA211" s="783"/>
      <c r="AB211" s="780"/>
      <c r="AC211" s="779"/>
      <c r="AD211" s="780">
        <v>2</v>
      </c>
      <c r="AE211" s="779">
        <v>28</v>
      </c>
      <c r="AF211" s="780">
        <v>3</v>
      </c>
      <c r="AG211" s="783" t="s">
        <v>67</v>
      </c>
      <c r="AH211" s="729"/>
      <c r="AI211" s="727"/>
      <c r="AJ211" s="726"/>
      <c r="AK211" s="727"/>
      <c r="AL211" s="726"/>
      <c r="AM211" s="732"/>
      <c r="AN211" s="950"/>
      <c r="AO211" s="949"/>
      <c r="AP211" s="951"/>
      <c r="AQ211" s="949"/>
      <c r="AR211" s="951"/>
      <c r="AS211" s="963"/>
      <c r="AT211" s="736" t="s">
        <v>625</v>
      </c>
      <c r="AU211" s="707" t="s">
        <v>751</v>
      </c>
      <c r="AV211" s="741"/>
      <c r="AW211" s="742"/>
      <c r="AX211" s="743"/>
      <c r="AY211" s="743"/>
      <c r="AZ211" s="738"/>
    </row>
    <row r="212" spans="1:52" s="30" customFormat="1" ht="15.75" customHeight="1" x14ac:dyDescent="0.2">
      <c r="A212" s="773" t="s">
        <v>706</v>
      </c>
      <c r="B212" s="724" t="s">
        <v>19</v>
      </c>
      <c r="C212" s="776" t="s">
        <v>707</v>
      </c>
      <c r="D212" s="726"/>
      <c r="E212" s="727"/>
      <c r="F212" s="726"/>
      <c r="G212" s="727"/>
      <c r="H212" s="726"/>
      <c r="I212" s="728"/>
      <c r="J212" s="778"/>
      <c r="K212" s="779"/>
      <c r="L212" s="780"/>
      <c r="M212" s="779"/>
      <c r="N212" s="780"/>
      <c r="O212" s="781"/>
      <c r="P212" s="780"/>
      <c r="Q212" s="779"/>
      <c r="R212" s="780"/>
      <c r="S212" s="779"/>
      <c r="T212" s="780"/>
      <c r="U212" s="782"/>
      <c r="V212" s="778"/>
      <c r="W212" s="779"/>
      <c r="X212" s="780"/>
      <c r="Y212" s="779"/>
      <c r="Z212" s="780"/>
      <c r="AA212" s="783"/>
      <c r="AB212" s="780"/>
      <c r="AC212" s="779"/>
      <c r="AD212" s="780">
        <v>2</v>
      </c>
      <c r="AE212" s="779">
        <v>28</v>
      </c>
      <c r="AF212" s="780">
        <v>3</v>
      </c>
      <c r="AG212" s="783" t="s">
        <v>67</v>
      </c>
      <c r="AH212" s="726"/>
      <c r="AI212" s="727"/>
      <c r="AJ212" s="726"/>
      <c r="AK212" s="727"/>
      <c r="AL212" s="726"/>
      <c r="AM212" s="731"/>
      <c r="AN212" s="951"/>
      <c r="AO212" s="949"/>
      <c r="AP212" s="951"/>
      <c r="AQ212" s="949"/>
      <c r="AR212" s="951"/>
      <c r="AS212" s="956"/>
      <c r="AT212" s="736" t="s">
        <v>625</v>
      </c>
      <c r="AU212" s="707" t="s">
        <v>751</v>
      </c>
      <c r="AV212" s="741"/>
      <c r="AW212" s="742"/>
      <c r="AX212" s="743"/>
      <c r="AY212" s="743"/>
      <c r="AZ212" s="738"/>
    </row>
    <row r="213" spans="1:52" s="30" customFormat="1" ht="15.75" customHeight="1" x14ac:dyDescent="0.2">
      <c r="A213" s="773" t="s">
        <v>324</v>
      </c>
      <c r="B213" s="724" t="s">
        <v>19</v>
      </c>
      <c r="C213" s="776" t="s">
        <v>325</v>
      </c>
      <c r="D213" s="726"/>
      <c r="E213" s="727"/>
      <c r="F213" s="726"/>
      <c r="G213" s="727"/>
      <c r="H213" s="726"/>
      <c r="I213" s="728"/>
      <c r="J213" s="778"/>
      <c r="K213" s="779"/>
      <c r="L213" s="780"/>
      <c r="M213" s="779"/>
      <c r="N213" s="780"/>
      <c r="O213" s="781"/>
      <c r="P213" s="780"/>
      <c r="Q213" s="779"/>
      <c r="R213" s="780"/>
      <c r="S213" s="779"/>
      <c r="T213" s="780"/>
      <c r="U213" s="782"/>
      <c r="V213" s="778"/>
      <c r="W213" s="779"/>
      <c r="X213" s="780"/>
      <c r="Y213" s="779"/>
      <c r="Z213" s="780"/>
      <c r="AA213" s="783"/>
      <c r="AB213" s="780">
        <v>1</v>
      </c>
      <c r="AC213" s="779">
        <v>14</v>
      </c>
      <c r="AD213" s="780">
        <v>1</v>
      </c>
      <c r="AE213" s="779">
        <v>14</v>
      </c>
      <c r="AF213" s="780">
        <v>3</v>
      </c>
      <c r="AG213" s="783" t="s">
        <v>67</v>
      </c>
      <c r="AH213" s="726"/>
      <c r="AI213" s="727"/>
      <c r="AJ213" s="726"/>
      <c r="AK213" s="727"/>
      <c r="AL213" s="726"/>
      <c r="AM213" s="731"/>
      <c r="AN213" s="951"/>
      <c r="AO213" s="949"/>
      <c r="AP213" s="951"/>
      <c r="AQ213" s="949"/>
      <c r="AR213" s="951"/>
      <c r="AS213" s="956"/>
      <c r="AT213" s="736" t="s">
        <v>625</v>
      </c>
      <c r="AU213" s="707" t="s">
        <v>750</v>
      </c>
      <c r="AV213" s="741"/>
      <c r="AW213" s="742"/>
      <c r="AX213" s="743"/>
      <c r="AY213" s="743"/>
      <c r="AZ213" s="738"/>
    </row>
    <row r="214" spans="1:52" s="30" customFormat="1" ht="15.75" customHeight="1" x14ac:dyDescent="0.2">
      <c r="A214" s="773" t="s">
        <v>708</v>
      </c>
      <c r="B214" s="724" t="s">
        <v>19</v>
      </c>
      <c r="C214" s="776" t="s">
        <v>709</v>
      </c>
      <c r="D214" s="726"/>
      <c r="E214" s="727"/>
      <c r="F214" s="726"/>
      <c r="G214" s="727"/>
      <c r="H214" s="726"/>
      <c r="I214" s="728"/>
      <c r="J214" s="778"/>
      <c r="K214" s="779"/>
      <c r="L214" s="780"/>
      <c r="M214" s="779"/>
      <c r="N214" s="780"/>
      <c r="O214" s="781"/>
      <c r="P214" s="780"/>
      <c r="Q214" s="779"/>
      <c r="R214" s="780"/>
      <c r="S214" s="779"/>
      <c r="T214" s="780"/>
      <c r="U214" s="782"/>
      <c r="V214" s="778"/>
      <c r="W214" s="779"/>
      <c r="X214" s="780">
        <v>2</v>
      </c>
      <c r="Y214" s="779">
        <v>28</v>
      </c>
      <c r="Z214" s="780">
        <v>3</v>
      </c>
      <c r="AA214" s="783" t="s">
        <v>70</v>
      </c>
      <c r="AB214" s="780"/>
      <c r="AC214" s="779"/>
      <c r="AD214" s="780"/>
      <c r="AE214" s="779"/>
      <c r="AF214" s="780"/>
      <c r="AG214" s="783"/>
      <c r="AH214" s="726"/>
      <c r="AI214" s="727"/>
      <c r="AJ214" s="726"/>
      <c r="AK214" s="727"/>
      <c r="AL214" s="726"/>
      <c r="AM214" s="731"/>
      <c r="AN214" s="951"/>
      <c r="AO214" s="949"/>
      <c r="AP214" s="951"/>
      <c r="AQ214" s="949"/>
      <c r="AR214" s="951"/>
      <c r="AS214" s="956"/>
      <c r="AT214" s="707" t="s">
        <v>440</v>
      </c>
      <c r="AU214" s="707" t="s">
        <v>444</v>
      </c>
      <c r="AV214" s="741"/>
      <c r="AW214" s="742"/>
      <c r="AX214" s="743"/>
      <c r="AY214" s="743"/>
      <c r="AZ214" s="738"/>
    </row>
    <row r="215" spans="1:52" s="30" customFormat="1" ht="15.75" customHeight="1" x14ac:dyDescent="0.2">
      <c r="A215" s="773" t="s">
        <v>710</v>
      </c>
      <c r="B215" s="724" t="s">
        <v>19</v>
      </c>
      <c r="C215" s="776" t="s">
        <v>793</v>
      </c>
      <c r="D215" s="726"/>
      <c r="E215" s="727"/>
      <c r="F215" s="726"/>
      <c r="G215" s="727"/>
      <c r="H215" s="726"/>
      <c r="I215" s="728"/>
      <c r="J215" s="778"/>
      <c r="K215" s="779"/>
      <c r="L215" s="780"/>
      <c r="M215" s="779"/>
      <c r="N215" s="780"/>
      <c r="O215" s="781"/>
      <c r="P215" s="780"/>
      <c r="Q215" s="779"/>
      <c r="R215" s="780">
        <v>2</v>
      </c>
      <c r="S215" s="779">
        <v>28</v>
      </c>
      <c r="T215" s="780">
        <v>3</v>
      </c>
      <c r="U215" s="782" t="s">
        <v>70</v>
      </c>
      <c r="V215" s="778"/>
      <c r="W215" s="779"/>
      <c r="X215" s="780"/>
      <c r="Y215" s="779"/>
      <c r="Z215" s="780"/>
      <c r="AA215" s="783"/>
      <c r="AB215" s="780"/>
      <c r="AC215" s="779"/>
      <c r="AD215" s="780">
        <v>2</v>
      </c>
      <c r="AE215" s="779">
        <v>28</v>
      </c>
      <c r="AF215" s="780">
        <v>3</v>
      </c>
      <c r="AG215" s="783" t="s">
        <v>70</v>
      </c>
      <c r="AH215" s="726"/>
      <c r="AI215" s="727"/>
      <c r="AJ215" s="726"/>
      <c r="AK215" s="727"/>
      <c r="AL215" s="726"/>
      <c r="AM215" s="733"/>
      <c r="AN215" s="951"/>
      <c r="AO215" s="949"/>
      <c r="AP215" s="953"/>
      <c r="AQ215" s="949"/>
      <c r="AR215" s="953"/>
      <c r="AS215" s="954"/>
      <c r="AT215" s="707" t="s">
        <v>440</v>
      </c>
      <c r="AU215" s="707" t="s">
        <v>502</v>
      </c>
      <c r="AV215" s="741"/>
      <c r="AW215" s="742"/>
      <c r="AX215" s="743"/>
      <c r="AY215" s="743"/>
      <c r="AZ215" s="738"/>
    </row>
    <row r="216" spans="1:52" s="30" customFormat="1" ht="15.75" customHeight="1" x14ac:dyDescent="0.2">
      <c r="A216" s="773" t="s">
        <v>711</v>
      </c>
      <c r="B216" s="724" t="s">
        <v>19</v>
      </c>
      <c r="C216" s="776" t="s">
        <v>794</v>
      </c>
      <c r="D216" s="726"/>
      <c r="E216" s="727"/>
      <c r="F216" s="726"/>
      <c r="G216" s="727"/>
      <c r="H216" s="726"/>
      <c r="I216" s="728"/>
      <c r="J216" s="778"/>
      <c r="K216" s="779"/>
      <c r="L216" s="780">
        <v>2</v>
      </c>
      <c r="M216" s="779">
        <v>28</v>
      </c>
      <c r="N216" s="780">
        <v>3</v>
      </c>
      <c r="O216" s="783" t="s">
        <v>70</v>
      </c>
      <c r="P216" s="780"/>
      <c r="Q216" s="779"/>
      <c r="R216" s="780"/>
      <c r="S216" s="779"/>
      <c r="T216" s="780"/>
      <c r="U216" s="782"/>
      <c r="V216" s="778"/>
      <c r="W216" s="779"/>
      <c r="X216" s="780"/>
      <c r="Y216" s="779"/>
      <c r="Z216" s="780"/>
      <c r="AA216" s="783"/>
      <c r="AB216" s="780"/>
      <c r="AC216" s="779"/>
      <c r="AD216" s="780"/>
      <c r="AE216" s="779"/>
      <c r="AF216" s="780"/>
      <c r="AG216" s="783"/>
      <c r="AH216" s="726"/>
      <c r="AI216" s="727"/>
      <c r="AJ216" s="726"/>
      <c r="AK216" s="727"/>
      <c r="AL216" s="726"/>
      <c r="AM216" s="732"/>
      <c r="AN216" s="950"/>
      <c r="AO216" s="949"/>
      <c r="AP216" s="953"/>
      <c r="AQ216" s="949"/>
      <c r="AR216" s="953"/>
      <c r="AS216" s="954"/>
      <c r="AT216" s="707" t="s">
        <v>440</v>
      </c>
      <c r="AU216" s="707" t="s">
        <v>443</v>
      </c>
      <c r="AV216" s="741"/>
      <c r="AW216" s="742"/>
      <c r="AX216" s="743"/>
      <c r="AY216" s="743"/>
      <c r="AZ216" s="738"/>
    </row>
    <row r="217" spans="1:52" s="30" customFormat="1" ht="15.75" customHeight="1" x14ac:dyDescent="0.2">
      <c r="A217" s="773" t="s">
        <v>712</v>
      </c>
      <c r="B217" s="724" t="s">
        <v>19</v>
      </c>
      <c r="C217" s="776" t="s">
        <v>795</v>
      </c>
      <c r="D217" s="726"/>
      <c r="E217" s="727"/>
      <c r="F217" s="726"/>
      <c r="G217" s="727"/>
      <c r="H217" s="726"/>
      <c r="I217" s="728"/>
      <c r="J217" s="778"/>
      <c r="K217" s="779"/>
      <c r="L217" s="780"/>
      <c r="M217" s="779"/>
      <c r="N217" s="780"/>
      <c r="O217" s="781"/>
      <c r="P217" s="778"/>
      <c r="Q217" s="779"/>
      <c r="R217" s="780">
        <v>2</v>
      </c>
      <c r="S217" s="779">
        <v>28</v>
      </c>
      <c r="T217" s="780">
        <v>3</v>
      </c>
      <c r="U217" s="783" t="s">
        <v>70</v>
      </c>
      <c r="V217" s="778"/>
      <c r="W217" s="779"/>
      <c r="X217" s="780"/>
      <c r="Y217" s="779"/>
      <c r="Z217" s="780"/>
      <c r="AA217" s="783"/>
      <c r="AB217" s="780"/>
      <c r="AC217" s="779"/>
      <c r="AD217" s="780"/>
      <c r="AE217" s="779"/>
      <c r="AF217" s="780"/>
      <c r="AG217" s="783"/>
      <c r="AH217" s="726"/>
      <c r="AI217" s="727"/>
      <c r="AJ217" s="726"/>
      <c r="AK217" s="727"/>
      <c r="AL217" s="726"/>
      <c r="AM217" s="732"/>
      <c r="AN217" s="950"/>
      <c r="AO217" s="949"/>
      <c r="AP217" s="953"/>
      <c r="AQ217" s="949"/>
      <c r="AR217" s="953"/>
      <c r="AS217" s="954"/>
      <c r="AT217" s="707" t="s">
        <v>440</v>
      </c>
      <c r="AU217" s="707" t="s">
        <v>443</v>
      </c>
      <c r="AV217" s="741"/>
      <c r="AW217" s="742"/>
      <c r="AX217" s="743"/>
      <c r="AY217" s="743"/>
      <c r="AZ217" s="738"/>
    </row>
    <row r="218" spans="1:52" s="30" customFormat="1" ht="15.75" customHeight="1" x14ac:dyDescent="0.2">
      <c r="A218" s="773" t="s">
        <v>713</v>
      </c>
      <c r="B218" s="724" t="s">
        <v>19</v>
      </c>
      <c r="C218" s="776" t="s">
        <v>796</v>
      </c>
      <c r="D218" s="726"/>
      <c r="E218" s="727"/>
      <c r="F218" s="726"/>
      <c r="G218" s="727"/>
      <c r="H218" s="726"/>
      <c r="I218" s="728"/>
      <c r="J218" s="778"/>
      <c r="K218" s="779"/>
      <c r="L218" s="780"/>
      <c r="M218" s="779"/>
      <c r="N218" s="780"/>
      <c r="O218" s="781"/>
      <c r="P218" s="780"/>
      <c r="Q218" s="779"/>
      <c r="R218" s="780"/>
      <c r="S218" s="779"/>
      <c r="T218" s="780"/>
      <c r="U218" s="782"/>
      <c r="V218" s="778"/>
      <c r="W218" s="779"/>
      <c r="X218" s="780">
        <v>2</v>
      </c>
      <c r="Y218" s="779">
        <v>28</v>
      </c>
      <c r="Z218" s="780">
        <v>3</v>
      </c>
      <c r="AA218" s="783" t="s">
        <v>70</v>
      </c>
      <c r="AB218" s="780"/>
      <c r="AC218" s="779"/>
      <c r="AD218" s="780"/>
      <c r="AE218" s="779"/>
      <c r="AF218" s="780"/>
      <c r="AG218" s="783"/>
      <c r="AH218" s="726"/>
      <c r="AI218" s="727"/>
      <c r="AJ218" s="726"/>
      <c r="AK218" s="727"/>
      <c r="AL218" s="726"/>
      <c r="AM218" s="732"/>
      <c r="AN218" s="950"/>
      <c r="AO218" s="949"/>
      <c r="AP218" s="953"/>
      <c r="AQ218" s="949"/>
      <c r="AR218" s="953"/>
      <c r="AS218" s="954"/>
      <c r="AT218" s="707" t="s">
        <v>440</v>
      </c>
      <c r="AU218" s="707" t="s">
        <v>443</v>
      </c>
      <c r="AV218" s="741"/>
      <c r="AW218" s="742"/>
      <c r="AX218" s="743"/>
      <c r="AY218" s="743"/>
      <c r="AZ218" s="738"/>
    </row>
    <row r="219" spans="1:52" s="30" customFormat="1" ht="15.75" customHeight="1" x14ac:dyDescent="0.2">
      <c r="A219" s="773" t="s">
        <v>714</v>
      </c>
      <c r="B219" s="724" t="s">
        <v>19</v>
      </c>
      <c r="C219" s="776" t="s">
        <v>715</v>
      </c>
      <c r="D219" s="726"/>
      <c r="E219" s="727"/>
      <c r="F219" s="726"/>
      <c r="G219" s="727"/>
      <c r="H219" s="726"/>
      <c r="I219" s="728"/>
      <c r="J219" s="778"/>
      <c r="K219" s="779"/>
      <c r="L219" s="780"/>
      <c r="M219" s="779"/>
      <c r="N219" s="780"/>
      <c r="O219" s="781"/>
      <c r="P219" s="780"/>
      <c r="Q219" s="779"/>
      <c r="R219" s="780"/>
      <c r="S219" s="779"/>
      <c r="T219" s="780"/>
      <c r="U219" s="802"/>
      <c r="V219" s="780">
        <v>2</v>
      </c>
      <c r="W219" s="779">
        <v>28</v>
      </c>
      <c r="X219" s="780"/>
      <c r="Y219" s="779"/>
      <c r="Z219" s="780">
        <v>3</v>
      </c>
      <c r="AA219" s="781" t="s">
        <v>70</v>
      </c>
      <c r="AB219" s="780"/>
      <c r="AC219" s="779"/>
      <c r="AD219" s="780"/>
      <c r="AE219" s="779"/>
      <c r="AF219" s="780"/>
      <c r="AG219" s="783"/>
      <c r="AH219" s="726"/>
      <c r="AI219" s="727"/>
      <c r="AJ219" s="726"/>
      <c r="AK219" s="727"/>
      <c r="AL219" s="726"/>
      <c r="AM219" s="732"/>
      <c r="AN219" s="950"/>
      <c r="AO219" s="949"/>
      <c r="AP219" s="953"/>
      <c r="AQ219" s="949"/>
      <c r="AR219" s="953"/>
      <c r="AS219" s="954"/>
      <c r="AT219" s="707" t="s">
        <v>440</v>
      </c>
      <c r="AU219" s="707" t="s">
        <v>447</v>
      </c>
      <c r="AV219" s="741"/>
      <c r="AW219" s="742"/>
      <c r="AX219" s="743"/>
      <c r="AY219" s="743"/>
      <c r="AZ219" s="738"/>
    </row>
    <row r="220" spans="1:52" s="30" customFormat="1" ht="15.75" customHeight="1" x14ac:dyDescent="0.2">
      <c r="A220" s="773" t="s">
        <v>716</v>
      </c>
      <c r="B220" s="724" t="s">
        <v>19</v>
      </c>
      <c r="C220" s="776" t="s">
        <v>717</v>
      </c>
      <c r="D220" s="726"/>
      <c r="E220" s="727"/>
      <c r="F220" s="726"/>
      <c r="G220" s="727"/>
      <c r="H220" s="726"/>
      <c r="I220" s="728"/>
      <c r="J220" s="778"/>
      <c r="K220" s="779"/>
      <c r="L220" s="780"/>
      <c r="M220" s="779"/>
      <c r="N220" s="780"/>
      <c r="O220" s="781"/>
      <c r="P220" s="780"/>
      <c r="Q220" s="779"/>
      <c r="R220" s="780"/>
      <c r="S220" s="779"/>
      <c r="T220" s="780"/>
      <c r="U220" s="802"/>
      <c r="V220" s="780"/>
      <c r="W220" s="779"/>
      <c r="X220" s="780">
        <v>2</v>
      </c>
      <c r="Y220" s="779">
        <v>28</v>
      </c>
      <c r="Z220" s="780">
        <v>3</v>
      </c>
      <c r="AA220" s="783" t="s">
        <v>70</v>
      </c>
      <c r="AB220" s="780"/>
      <c r="AC220" s="779"/>
      <c r="AD220" s="780">
        <v>2</v>
      </c>
      <c r="AE220" s="779">
        <v>28</v>
      </c>
      <c r="AF220" s="780">
        <v>3</v>
      </c>
      <c r="AG220" s="783" t="s">
        <v>70</v>
      </c>
      <c r="AH220" s="726"/>
      <c r="AI220" s="727"/>
      <c r="AJ220" s="726"/>
      <c r="AK220" s="727"/>
      <c r="AL220" s="726"/>
      <c r="AM220" s="732"/>
      <c r="AN220" s="950"/>
      <c r="AO220" s="949"/>
      <c r="AP220" s="953"/>
      <c r="AQ220" s="949"/>
      <c r="AR220" s="953"/>
      <c r="AS220" s="954"/>
      <c r="AT220" s="707" t="s">
        <v>440</v>
      </c>
      <c r="AU220" s="737" t="s">
        <v>442</v>
      </c>
      <c r="AV220" s="741"/>
      <c r="AW220" s="742"/>
      <c r="AX220" s="743"/>
      <c r="AY220" s="743"/>
      <c r="AZ220" s="738"/>
    </row>
    <row r="221" spans="1:52" s="30" customFormat="1" ht="15.75" customHeight="1" x14ac:dyDescent="0.2">
      <c r="A221" s="773" t="s">
        <v>718</v>
      </c>
      <c r="B221" s="724" t="s">
        <v>19</v>
      </c>
      <c r="C221" s="776" t="s">
        <v>719</v>
      </c>
      <c r="D221" s="726"/>
      <c r="E221" s="727"/>
      <c r="F221" s="726"/>
      <c r="G221" s="727"/>
      <c r="H221" s="726"/>
      <c r="I221" s="728"/>
      <c r="J221" s="778"/>
      <c r="K221" s="779"/>
      <c r="L221" s="780"/>
      <c r="M221" s="779"/>
      <c r="N221" s="780"/>
      <c r="O221" s="781"/>
      <c r="P221" s="780"/>
      <c r="Q221" s="779"/>
      <c r="R221" s="780"/>
      <c r="S221" s="779"/>
      <c r="T221" s="780"/>
      <c r="U221" s="802"/>
      <c r="V221" s="780"/>
      <c r="W221" s="779"/>
      <c r="X221" s="780">
        <v>2</v>
      </c>
      <c r="Y221" s="779">
        <v>28</v>
      </c>
      <c r="Z221" s="780">
        <v>3</v>
      </c>
      <c r="AA221" s="783" t="s">
        <v>70</v>
      </c>
      <c r="AB221" s="780"/>
      <c r="AC221" s="779"/>
      <c r="AD221" s="780">
        <v>2</v>
      </c>
      <c r="AE221" s="779">
        <v>28</v>
      </c>
      <c r="AF221" s="780">
        <v>3</v>
      </c>
      <c r="AG221" s="783" t="s">
        <v>70</v>
      </c>
      <c r="AH221" s="726"/>
      <c r="AI221" s="727"/>
      <c r="AJ221" s="726"/>
      <c r="AK221" s="727"/>
      <c r="AL221" s="726"/>
      <c r="AM221" s="731"/>
      <c r="AN221" s="951"/>
      <c r="AO221" s="949"/>
      <c r="AP221" s="951"/>
      <c r="AQ221" s="949"/>
      <c r="AR221" s="951"/>
      <c r="AS221" s="956"/>
      <c r="AT221" s="707" t="s">
        <v>440</v>
      </c>
      <c r="AU221" s="737" t="s">
        <v>483</v>
      </c>
      <c r="AV221" s="741"/>
      <c r="AW221" s="742"/>
      <c r="AX221" s="743"/>
      <c r="AY221" s="743"/>
      <c r="AZ221" s="738"/>
    </row>
    <row r="222" spans="1:52" s="30" customFormat="1" ht="15.75" customHeight="1" x14ac:dyDescent="0.2">
      <c r="A222" s="773" t="s">
        <v>720</v>
      </c>
      <c r="B222" s="724" t="s">
        <v>19</v>
      </c>
      <c r="C222" s="776" t="s">
        <v>721</v>
      </c>
      <c r="D222" s="726"/>
      <c r="E222" s="727"/>
      <c r="F222" s="726"/>
      <c r="G222" s="727"/>
      <c r="H222" s="726"/>
      <c r="I222" s="728"/>
      <c r="J222" s="778">
        <v>1</v>
      </c>
      <c r="K222" s="779">
        <v>14</v>
      </c>
      <c r="L222" s="780">
        <v>1</v>
      </c>
      <c r="M222" s="779">
        <v>14</v>
      </c>
      <c r="N222" s="780">
        <v>3</v>
      </c>
      <c r="O222" s="781" t="s">
        <v>70</v>
      </c>
      <c r="P222" s="778">
        <v>1</v>
      </c>
      <c r="Q222" s="779">
        <v>14</v>
      </c>
      <c r="R222" s="780">
        <v>1</v>
      </c>
      <c r="S222" s="779">
        <v>14</v>
      </c>
      <c r="T222" s="780">
        <v>3</v>
      </c>
      <c r="U222" s="781" t="s">
        <v>70</v>
      </c>
      <c r="V222" s="778">
        <v>1</v>
      </c>
      <c r="W222" s="779">
        <v>14</v>
      </c>
      <c r="X222" s="780">
        <v>1</v>
      </c>
      <c r="Y222" s="779">
        <v>14</v>
      </c>
      <c r="Z222" s="780">
        <v>3</v>
      </c>
      <c r="AA222" s="781" t="s">
        <v>70</v>
      </c>
      <c r="AB222" s="778">
        <v>1</v>
      </c>
      <c r="AC222" s="779">
        <v>14</v>
      </c>
      <c r="AD222" s="780">
        <v>1</v>
      </c>
      <c r="AE222" s="779">
        <v>14</v>
      </c>
      <c r="AF222" s="780">
        <v>3</v>
      </c>
      <c r="AG222" s="781" t="s">
        <v>70</v>
      </c>
      <c r="AH222" s="726"/>
      <c r="AI222" s="727"/>
      <c r="AJ222" s="726"/>
      <c r="AK222" s="727"/>
      <c r="AL222" s="726"/>
      <c r="AM222" s="731"/>
      <c r="AN222" s="951"/>
      <c r="AO222" s="949"/>
      <c r="AP222" s="951"/>
      <c r="AQ222" s="949"/>
      <c r="AR222" s="951"/>
      <c r="AS222" s="956"/>
      <c r="AT222" s="707" t="s">
        <v>440</v>
      </c>
      <c r="AU222" s="707" t="s">
        <v>752</v>
      </c>
      <c r="AV222" s="741"/>
      <c r="AW222" s="742"/>
      <c r="AX222" s="743"/>
      <c r="AY222" s="743"/>
      <c r="AZ222" s="738"/>
    </row>
    <row r="223" spans="1:52" s="30" customFormat="1" ht="15.75" customHeight="1" x14ac:dyDescent="0.2">
      <c r="A223" s="773" t="s">
        <v>722</v>
      </c>
      <c r="B223" s="724" t="s">
        <v>19</v>
      </c>
      <c r="C223" s="776" t="s">
        <v>723</v>
      </c>
      <c r="D223" s="726"/>
      <c r="E223" s="727"/>
      <c r="F223" s="726"/>
      <c r="G223" s="727"/>
      <c r="H223" s="726"/>
      <c r="I223" s="728"/>
      <c r="J223" s="778"/>
      <c r="K223" s="779"/>
      <c r="L223" s="780"/>
      <c r="M223" s="779"/>
      <c r="N223" s="780"/>
      <c r="O223" s="781"/>
      <c r="P223" s="780"/>
      <c r="Q223" s="779"/>
      <c r="R223" s="780"/>
      <c r="S223" s="779"/>
      <c r="T223" s="780"/>
      <c r="U223" s="782"/>
      <c r="V223" s="778">
        <v>2</v>
      </c>
      <c r="W223" s="779">
        <v>28</v>
      </c>
      <c r="X223" s="780"/>
      <c r="Y223" s="779"/>
      <c r="Z223" s="780">
        <v>3</v>
      </c>
      <c r="AA223" s="783" t="s">
        <v>70</v>
      </c>
      <c r="AB223" s="780"/>
      <c r="AC223" s="779"/>
      <c r="AD223" s="780"/>
      <c r="AE223" s="779"/>
      <c r="AF223" s="780"/>
      <c r="AG223" s="783"/>
      <c r="AH223" s="729"/>
      <c r="AI223" s="727"/>
      <c r="AJ223" s="726"/>
      <c r="AK223" s="727"/>
      <c r="AL223" s="726"/>
      <c r="AM223" s="732"/>
      <c r="AN223" s="950"/>
      <c r="AO223" s="949"/>
      <c r="AP223" s="951"/>
      <c r="AQ223" s="949"/>
      <c r="AR223" s="951"/>
      <c r="AS223" s="963"/>
      <c r="AT223" s="707" t="s">
        <v>440</v>
      </c>
      <c r="AU223" s="707" t="s">
        <v>450</v>
      </c>
      <c r="AV223" s="741"/>
      <c r="AW223" s="742"/>
      <c r="AX223" s="743"/>
      <c r="AY223" s="743"/>
      <c r="AZ223" s="738"/>
    </row>
    <row r="224" spans="1:52" s="30" customFormat="1" ht="15.75" customHeight="1" x14ac:dyDescent="0.2">
      <c r="A224" s="773" t="s">
        <v>724</v>
      </c>
      <c r="B224" s="724" t="s">
        <v>19</v>
      </c>
      <c r="C224" s="776" t="s">
        <v>725</v>
      </c>
      <c r="D224" s="726"/>
      <c r="E224" s="727"/>
      <c r="F224" s="726"/>
      <c r="G224" s="727"/>
      <c r="H224" s="726"/>
      <c r="I224" s="728"/>
      <c r="J224" s="778"/>
      <c r="K224" s="779"/>
      <c r="L224" s="780"/>
      <c r="M224" s="779"/>
      <c r="N224" s="780"/>
      <c r="O224" s="781"/>
      <c r="P224" s="780"/>
      <c r="Q224" s="779"/>
      <c r="R224" s="780"/>
      <c r="S224" s="779"/>
      <c r="T224" s="780"/>
      <c r="U224" s="802"/>
      <c r="V224" s="803">
        <v>1</v>
      </c>
      <c r="W224" s="779">
        <v>14</v>
      </c>
      <c r="X224" s="780">
        <v>1</v>
      </c>
      <c r="Y224" s="779">
        <v>14</v>
      </c>
      <c r="Z224" s="780">
        <v>3</v>
      </c>
      <c r="AA224" s="783" t="s">
        <v>70</v>
      </c>
      <c r="AB224" s="780"/>
      <c r="AC224" s="779"/>
      <c r="AD224" s="780"/>
      <c r="AE224" s="779"/>
      <c r="AF224" s="780"/>
      <c r="AG224" s="783"/>
      <c r="AH224" s="726"/>
      <c r="AI224" s="727"/>
      <c r="AJ224" s="726"/>
      <c r="AK224" s="727"/>
      <c r="AL224" s="726"/>
      <c r="AM224" s="732"/>
      <c r="AN224" s="950"/>
      <c r="AO224" s="949"/>
      <c r="AP224" s="953"/>
      <c r="AQ224" s="949"/>
      <c r="AR224" s="953"/>
      <c r="AS224" s="955"/>
      <c r="AT224" s="707" t="s">
        <v>440</v>
      </c>
      <c r="AU224" s="707" t="s">
        <v>753</v>
      </c>
      <c r="AV224" s="741"/>
      <c r="AW224" s="742"/>
      <c r="AX224" s="743"/>
      <c r="AY224" s="743"/>
      <c r="AZ224" s="738"/>
    </row>
    <row r="225" spans="1:60" s="30" customFormat="1" ht="15.75" customHeight="1" x14ac:dyDescent="0.2">
      <c r="A225" s="773" t="s">
        <v>726</v>
      </c>
      <c r="B225" s="724" t="s">
        <v>19</v>
      </c>
      <c r="C225" s="776" t="s">
        <v>727</v>
      </c>
      <c r="D225" s="726"/>
      <c r="E225" s="727"/>
      <c r="F225" s="726"/>
      <c r="G225" s="727"/>
      <c r="H225" s="726"/>
      <c r="I225" s="728"/>
      <c r="J225" s="778"/>
      <c r="K225" s="779"/>
      <c r="L225" s="780"/>
      <c r="M225" s="779"/>
      <c r="N225" s="780"/>
      <c r="O225" s="781"/>
      <c r="P225" s="780"/>
      <c r="Q225" s="779"/>
      <c r="R225" s="780"/>
      <c r="S225" s="779"/>
      <c r="T225" s="780"/>
      <c r="U225" s="802"/>
      <c r="V225" s="803"/>
      <c r="W225" s="779"/>
      <c r="X225" s="780">
        <v>2</v>
      </c>
      <c r="Y225" s="779">
        <v>28</v>
      </c>
      <c r="Z225" s="780">
        <v>3</v>
      </c>
      <c r="AA225" s="783" t="s">
        <v>70</v>
      </c>
      <c r="AB225" s="780"/>
      <c r="AC225" s="779"/>
      <c r="AD225" s="780">
        <v>2</v>
      </c>
      <c r="AE225" s="779">
        <v>28</v>
      </c>
      <c r="AF225" s="780">
        <v>3</v>
      </c>
      <c r="AG225" s="783" t="s">
        <v>70</v>
      </c>
      <c r="AH225" s="726"/>
      <c r="AI225" s="727"/>
      <c r="AJ225" s="726"/>
      <c r="AK225" s="727"/>
      <c r="AL225" s="726"/>
      <c r="AM225" s="732"/>
      <c r="AN225" s="950"/>
      <c r="AO225" s="949"/>
      <c r="AP225" s="953"/>
      <c r="AQ225" s="949"/>
      <c r="AR225" s="953"/>
      <c r="AS225" s="955"/>
      <c r="AT225" s="707" t="s">
        <v>440</v>
      </c>
      <c r="AU225" s="707" t="s">
        <v>442</v>
      </c>
      <c r="AV225" s="741"/>
      <c r="AW225" s="742"/>
      <c r="AX225" s="743"/>
      <c r="AY225" s="743"/>
      <c r="AZ225" s="738"/>
    </row>
    <row r="226" spans="1:60" s="30" customFormat="1" ht="15.75" customHeight="1" x14ac:dyDescent="0.2">
      <c r="A226" s="773" t="s">
        <v>754</v>
      </c>
      <c r="B226" s="724" t="s">
        <v>19</v>
      </c>
      <c r="C226" s="776" t="s">
        <v>762</v>
      </c>
      <c r="D226" s="748"/>
      <c r="E226" s="727"/>
      <c r="F226" s="726"/>
      <c r="G226" s="727"/>
      <c r="H226" s="726"/>
      <c r="I226" s="728"/>
      <c r="J226" s="778"/>
      <c r="K226" s="779"/>
      <c r="L226" s="780"/>
      <c r="M226" s="779"/>
      <c r="N226" s="780"/>
      <c r="O226" s="781"/>
      <c r="P226" s="780"/>
      <c r="Q226" s="779"/>
      <c r="R226" s="780"/>
      <c r="S226" s="779"/>
      <c r="T226" s="780"/>
      <c r="U226" s="782"/>
      <c r="V226" s="770">
        <v>1</v>
      </c>
      <c r="W226" s="779">
        <v>14</v>
      </c>
      <c r="X226" s="780">
        <v>1</v>
      </c>
      <c r="Y226" s="779">
        <v>14</v>
      </c>
      <c r="Z226" s="780">
        <v>3</v>
      </c>
      <c r="AA226" s="782" t="s">
        <v>82</v>
      </c>
      <c r="AB226" s="770"/>
      <c r="AC226" s="779"/>
      <c r="AD226" s="780"/>
      <c r="AE226" s="779"/>
      <c r="AF226" s="780"/>
      <c r="AG226" s="788"/>
      <c r="AH226" s="726"/>
      <c r="AI226" s="727"/>
      <c r="AJ226" s="726"/>
      <c r="AK226" s="727"/>
      <c r="AL226" s="726"/>
      <c r="AM226" s="731"/>
      <c r="AN226" s="951"/>
      <c r="AO226" s="949"/>
      <c r="AP226" s="951"/>
      <c r="AQ226" s="949"/>
      <c r="AR226" s="951"/>
      <c r="AS226" s="956"/>
      <c r="AT226" s="707" t="s">
        <v>512</v>
      </c>
      <c r="AU226" s="707" t="s">
        <v>772</v>
      </c>
      <c r="AV226" s="741"/>
      <c r="AW226" s="742"/>
      <c r="AX226" s="743"/>
      <c r="AY226" s="743"/>
      <c r="AZ226" s="738"/>
    </row>
    <row r="227" spans="1:60" s="30" customFormat="1" ht="15.75" customHeight="1" x14ac:dyDescent="0.2">
      <c r="A227" s="773" t="s">
        <v>611</v>
      </c>
      <c r="B227" s="99" t="s">
        <v>19</v>
      </c>
      <c r="C227" s="776" t="s">
        <v>357</v>
      </c>
      <c r="D227" s="41"/>
      <c r="E227" s="40"/>
      <c r="F227" s="41"/>
      <c r="G227" s="40"/>
      <c r="H227" s="41"/>
      <c r="I227" s="42"/>
      <c r="J227" s="778"/>
      <c r="K227" s="779"/>
      <c r="L227" s="780"/>
      <c r="M227" s="779"/>
      <c r="N227" s="780"/>
      <c r="O227" s="781"/>
      <c r="P227" s="780"/>
      <c r="Q227" s="779"/>
      <c r="R227" s="780"/>
      <c r="S227" s="779"/>
      <c r="T227" s="780"/>
      <c r="U227" s="788"/>
      <c r="V227" s="780">
        <v>2</v>
      </c>
      <c r="W227" s="779">
        <v>28</v>
      </c>
      <c r="X227" s="780"/>
      <c r="Y227" s="779"/>
      <c r="Z227" s="780">
        <v>3</v>
      </c>
      <c r="AA227" s="788" t="s">
        <v>70</v>
      </c>
      <c r="AB227" s="780"/>
      <c r="AC227" s="779"/>
      <c r="AD227" s="780"/>
      <c r="AE227" s="779"/>
      <c r="AF227" s="780"/>
      <c r="AG227" s="788"/>
      <c r="AH227" s="43"/>
      <c r="AI227" s="40"/>
      <c r="AJ227" s="41"/>
      <c r="AK227" s="40"/>
      <c r="AL227" s="41"/>
      <c r="AM227" s="44"/>
      <c r="AN227" s="964"/>
      <c r="AO227" s="45"/>
      <c r="AP227" s="957"/>
      <c r="AQ227" s="40"/>
      <c r="AR227" s="958"/>
      <c r="AS227" s="965"/>
      <c r="AT227" s="707" t="s">
        <v>830</v>
      </c>
      <c r="AU227" s="707" t="s">
        <v>773</v>
      </c>
    </row>
    <row r="228" spans="1:60" s="30" customFormat="1" ht="15.75" customHeight="1" x14ac:dyDescent="0.2">
      <c r="A228" s="773" t="s">
        <v>755</v>
      </c>
      <c r="B228" s="99" t="s">
        <v>19</v>
      </c>
      <c r="C228" s="776" t="s">
        <v>763</v>
      </c>
      <c r="D228" s="41"/>
      <c r="E228" s="40"/>
      <c r="F228" s="41"/>
      <c r="G228" s="40"/>
      <c r="H228" s="41"/>
      <c r="I228" s="42"/>
      <c r="J228" s="778"/>
      <c r="K228" s="779"/>
      <c r="L228" s="780"/>
      <c r="M228" s="779"/>
      <c r="N228" s="780"/>
      <c r="O228" s="781"/>
      <c r="P228" s="780"/>
      <c r="Q228" s="779">
        <v>6</v>
      </c>
      <c r="R228" s="780">
        <v>2</v>
      </c>
      <c r="S228" s="779">
        <v>22</v>
      </c>
      <c r="T228" s="780">
        <v>3</v>
      </c>
      <c r="U228" s="788" t="s">
        <v>70</v>
      </c>
      <c r="V228" s="780"/>
      <c r="W228" s="779"/>
      <c r="X228" s="780"/>
      <c r="Y228" s="779"/>
      <c r="Z228" s="780"/>
      <c r="AA228" s="788"/>
      <c r="AB228" s="780"/>
      <c r="AC228" s="779">
        <v>6</v>
      </c>
      <c r="AD228" s="780">
        <v>2</v>
      </c>
      <c r="AE228" s="779">
        <v>22</v>
      </c>
      <c r="AF228" s="780">
        <v>3</v>
      </c>
      <c r="AG228" s="788" t="s">
        <v>70</v>
      </c>
      <c r="AH228" s="43"/>
      <c r="AI228" s="40"/>
      <c r="AJ228" s="41"/>
      <c r="AK228" s="40"/>
      <c r="AL228" s="41"/>
      <c r="AM228" s="44"/>
      <c r="AN228" s="964"/>
      <c r="AO228" s="45"/>
      <c r="AP228" s="957"/>
      <c r="AQ228" s="40"/>
      <c r="AR228" s="958"/>
      <c r="AS228" s="965"/>
      <c r="AT228" s="707" t="s">
        <v>829</v>
      </c>
      <c r="AU228" s="707" t="s">
        <v>632</v>
      </c>
    </row>
    <row r="229" spans="1:60" s="30" customFormat="1" ht="15.75" customHeight="1" x14ac:dyDescent="0.2">
      <c r="A229" s="773" t="s">
        <v>756</v>
      </c>
      <c r="B229" s="99" t="s">
        <v>19</v>
      </c>
      <c r="C229" s="776" t="s">
        <v>399</v>
      </c>
      <c r="D229" s="41"/>
      <c r="E229" s="40"/>
      <c r="F229" s="41"/>
      <c r="G229" s="40"/>
      <c r="H229" s="41"/>
      <c r="I229" s="42"/>
      <c r="J229" s="778"/>
      <c r="K229" s="779"/>
      <c r="L229" s="780"/>
      <c r="M229" s="779"/>
      <c r="N229" s="780"/>
      <c r="O229" s="781"/>
      <c r="P229" s="780"/>
      <c r="Q229" s="779"/>
      <c r="R229" s="780"/>
      <c r="S229" s="779"/>
      <c r="T229" s="780"/>
      <c r="U229" s="788"/>
      <c r="V229" s="780">
        <v>1</v>
      </c>
      <c r="W229" s="779">
        <v>14</v>
      </c>
      <c r="X229" s="780">
        <v>1</v>
      </c>
      <c r="Y229" s="779">
        <v>14</v>
      </c>
      <c r="Z229" s="780">
        <v>3</v>
      </c>
      <c r="AA229" s="788" t="s">
        <v>67</v>
      </c>
      <c r="AB229" s="780"/>
      <c r="AC229" s="779"/>
      <c r="AD229" s="780"/>
      <c r="AE229" s="779"/>
      <c r="AF229" s="780"/>
      <c r="AG229" s="788"/>
      <c r="AH229" s="43"/>
      <c r="AI229" s="40"/>
      <c r="AJ229" s="41"/>
      <c r="AK229" s="40"/>
      <c r="AL229" s="41"/>
      <c r="AM229" s="44"/>
      <c r="AN229" s="964"/>
      <c r="AO229" s="45"/>
      <c r="AP229" s="957"/>
      <c r="AQ229" s="40"/>
      <c r="AR229" s="958"/>
      <c r="AS229" s="965"/>
      <c r="AT229" s="707" t="s">
        <v>403</v>
      </c>
      <c r="AU229" s="707" t="s">
        <v>774</v>
      </c>
    </row>
    <row r="230" spans="1:60" s="55" customFormat="1" x14ac:dyDescent="0.2">
      <c r="A230" s="773" t="s">
        <v>610</v>
      </c>
      <c r="B230" s="100" t="s">
        <v>19</v>
      </c>
      <c r="C230" s="776" t="s">
        <v>764</v>
      </c>
      <c r="D230" s="50"/>
      <c r="E230" s="49"/>
      <c r="F230" s="50"/>
      <c r="G230" s="49"/>
      <c r="H230" s="50"/>
      <c r="I230" s="51"/>
      <c r="J230" s="770">
        <v>1</v>
      </c>
      <c r="K230" s="779">
        <v>14</v>
      </c>
      <c r="L230" s="780">
        <v>1</v>
      </c>
      <c r="M230" s="779">
        <v>14</v>
      </c>
      <c r="N230" s="780">
        <v>3</v>
      </c>
      <c r="O230" s="788" t="s">
        <v>82</v>
      </c>
      <c r="P230" s="780"/>
      <c r="Q230" s="779"/>
      <c r="R230" s="780"/>
      <c r="S230" s="779"/>
      <c r="T230" s="780"/>
      <c r="U230" s="788"/>
      <c r="V230" s="780">
        <v>1</v>
      </c>
      <c r="W230" s="779">
        <v>14</v>
      </c>
      <c r="X230" s="780">
        <v>1</v>
      </c>
      <c r="Y230" s="779">
        <v>14</v>
      </c>
      <c r="Z230" s="780">
        <v>3</v>
      </c>
      <c r="AA230" s="788" t="s">
        <v>82</v>
      </c>
      <c r="AB230" s="780"/>
      <c r="AC230" s="779"/>
      <c r="AD230" s="780"/>
      <c r="AE230" s="779"/>
      <c r="AF230" s="780"/>
      <c r="AG230" s="788"/>
      <c r="AH230" s="52"/>
      <c r="AI230" s="49"/>
      <c r="AJ230" s="50"/>
      <c r="AK230" s="49"/>
      <c r="AL230" s="50"/>
      <c r="AM230" s="53"/>
      <c r="AN230" s="966"/>
      <c r="AO230" s="54"/>
      <c r="AP230" s="967"/>
      <c r="AQ230" s="49"/>
      <c r="AR230" s="968"/>
      <c r="AS230" s="965"/>
      <c r="AT230" s="707" t="s">
        <v>775</v>
      </c>
      <c r="AU230" s="707" t="s">
        <v>776</v>
      </c>
    </row>
    <row r="231" spans="1:60" s="55" customFormat="1" x14ac:dyDescent="0.2">
      <c r="A231" s="773" t="s">
        <v>276</v>
      </c>
      <c r="B231" s="100" t="s">
        <v>19</v>
      </c>
      <c r="C231" s="776" t="s">
        <v>277</v>
      </c>
      <c r="D231" s="50"/>
      <c r="E231" s="49"/>
      <c r="F231" s="50"/>
      <c r="G231" s="49"/>
      <c r="H231" s="50"/>
      <c r="I231" s="51"/>
      <c r="J231" s="778"/>
      <c r="K231" s="779"/>
      <c r="L231" s="780"/>
      <c r="M231" s="779"/>
      <c r="N231" s="780"/>
      <c r="O231" s="781"/>
      <c r="P231" s="780">
        <v>1</v>
      </c>
      <c r="Q231" s="779">
        <v>14</v>
      </c>
      <c r="R231" s="780">
        <v>1</v>
      </c>
      <c r="S231" s="779">
        <v>14</v>
      </c>
      <c r="T231" s="780">
        <v>3</v>
      </c>
      <c r="U231" s="788" t="s">
        <v>15</v>
      </c>
      <c r="V231" s="780">
        <v>1</v>
      </c>
      <c r="W231" s="779">
        <v>14</v>
      </c>
      <c r="X231" s="780">
        <v>1</v>
      </c>
      <c r="Y231" s="779">
        <v>14</v>
      </c>
      <c r="Z231" s="780">
        <v>3</v>
      </c>
      <c r="AA231" s="788" t="s">
        <v>15</v>
      </c>
      <c r="AB231" s="780">
        <v>1</v>
      </c>
      <c r="AC231" s="779">
        <v>14</v>
      </c>
      <c r="AD231" s="780">
        <v>1</v>
      </c>
      <c r="AE231" s="779">
        <v>14</v>
      </c>
      <c r="AF231" s="780">
        <v>3</v>
      </c>
      <c r="AG231" s="788" t="s">
        <v>15</v>
      </c>
      <c r="AH231" s="52"/>
      <c r="AI231" s="49"/>
      <c r="AJ231" s="50"/>
      <c r="AK231" s="49"/>
      <c r="AL231" s="50"/>
      <c r="AM231" s="53"/>
      <c r="AN231" s="966"/>
      <c r="AO231" s="54"/>
      <c r="AP231" s="967"/>
      <c r="AQ231" s="49"/>
      <c r="AR231" s="968"/>
      <c r="AS231" s="965"/>
      <c r="AT231" s="707" t="s">
        <v>775</v>
      </c>
      <c r="AU231" s="707" t="s">
        <v>489</v>
      </c>
    </row>
    <row r="232" spans="1:60" s="30" customFormat="1" ht="15.75" customHeight="1" x14ac:dyDescent="0.2">
      <c r="A232" s="773" t="s">
        <v>757</v>
      </c>
      <c r="B232" s="99" t="s">
        <v>19</v>
      </c>
      <c r="C232" s="776" t="s">
        <v>765</v>
      </c>
      <c r="D232" s="41"/>
      <c r="E232" s="40"/>
      <c r="F232" s="41"/>
      <c r="G232" s="40"/>
      <c r="H232" s="41"/>
      <c r="I232" s="42"/>
      <c r="J232" s="778"/>
      <c r="K232" s="779"/>
      <c r="L232" s="780"/>
      <c r="M232" s="779"/>
      <c r="N232" s="780"/>
      <c r="O232" s="781"/>
      <c r="P232" s="780">
        <v>1</v>
      </c>
      <c r="Q232" s="779">
        <v>14</v>
      </c>
      <c r="R232" s="780">
        <v>1</v>
      </c>
      <c r="S232" s="779">
        <v>14</v>
      </c>
      <c r="T232" s="780">
        <v>3</v>
      </c>
      <c r="U232" s="788" t="s">
        <v>67</v>
      </c>
      <c r="V232" s="780"/>
      <c r="W232" s="779"/>
      <c r="X232" s="780"/>
      <c r="Y232" s="779"/>
      <c r="Z232" s="780"/>
      <c r="AA232" s="788"/>
      <c r="AB232" s="780">
        <v>1</v>
      </c>
      <c r="AC232" s="779">
        <v>14</v>
      </c>
      <c r="AD232" s="780">
        <v>1</v>
      </c>
      <c r="AE232" s="779">
        <v>14</v>
      </c>
      <c r="AF232" s="780">
        <v>3</v>
      </c>
      <c r="AG232" s="788" t="s">
        <v>67</v>
      </c>
      <c r="AH232" s="43"/>
      <c r="AI232" s="40"/>
      <c r="AJ232" s="41"/>
      <c r="AK232" s="40"/>
      <c r="AL232" s="41"/>
      <c r="AM232" s="44"/>
      <c r="AN232" s="964"/>
      <c r="AO232" s="45"/>
      <c r="AP232" s="957"/>
      <c r="AQ232" s="40"/>
      <c r="AR232" s="958"/>
      <c r="AS232" s="965"/>
      <c r="AT232" s="707" t="s">
        <v>775</v>
      </c>
      <c r="AU232" s="707" t="s">
        <v>777</v>
      </c>
    </row>
    <row r="233" spans="1:60" s="30" customFormat="1" ht="15.75" customHeight="1" x14ac:dyDescent="0.2">
      <c r="A233" s="773" t="s">
        <v>306</v>
      </c>
      <c r="B233" s="99" t="s">
        <v>19</v>
      </c>
      <c r="C233" s="776" t="s">
        <v>766</v>
      </c>
      <c r="D233" s="41"/>
      <c r="E233" s="40"/>
      <c r="F233" s="41"/>
      <c r="G233" s="40"/>
      <c r="H233" s="41"/>
      <c r="I233" s="42"/>
      <c r="J233" s="778">
        <v>2</v>
      </c>
      <c r="K233" s="779">
        <v>20</v>
      </c>
      <c r="L233" s="780"/>
      <c r="M233" s="779">
        <v>8</v>
      </c>
      <c r="N233" s="780">
        <v>3</v>
      </c>
      <c r="O233" s="781" t="s">
        <v>82</v>
      </c>
      <c r="P233" s="780"/>
      <c r="Q233" s="779"/>
      <c r="R233" s="780"/>
      <c r="S233" s="779"/>
      <c r="T233" s="780"/>
      <c r="U233" s="782"/>
      <c r="V233" s="778">
        <v>2</v>
      </c>
      <c r="W233" s="779">
        <v>20</v>
      </c>
      <c r="X233" s="780"/>
      <c r="Y233" s="779">
        <v>8</v>
      </c>
      <c r="Z233" s="780">
        <v>3</v>
      </c>
      <c r="AA233" s="781" t="s">
        <v>82</v>
      </c>
      <c r="AB233" s="780"/>
      <c r="AC233" s="779"/>
      <c r="AD233" s="780"/>
      <c r="AE233" s="779"/>
      <c r="AF233" s="780"/>
      <c r="AG233" s="783"/>
      <c r="AH233" s="43"/>
      <c r="AI233" s="40"/>
      <c r="AJ233" s="41"/>
      <c r="AK233" s="40"/>
      <c r="AL233" s="41"/>
      <c r="AM233" s="44"/>
      <c r="AN233" s="964"/>
      <c r="AO233" s="45"/>
      <c r="AP233" s="957"/>
      <c r="AQ233" s="40"/>
      <c r="AR233" s="958"/>
      <c r="AS233" s="965"/>
      <c r="AT233" s="707" t="s">
        <v>467</v>
      </c>
      <c r="AU233" s="707" t="s">
        <v>801</v>
      </c>
    </row>
    <row r="234" spans="1:60" s="30" customFormat="1" ht="15.75" customHeight="1" x14ac:dyDescent="0.2">
      <c r="A234" s="773" t="s">
        <v>758</v>
      </c>
      <c r="B234" s="99" t="s">
        <v>19</v>
      </c>
      <c r="C234" s="776" t="s">
        <v>767</v>
      </c>
      <c r="D234" s="41"/>
      <c r="E234" s="40"/>
      <c r="F234" s="41"/>
      <c r="G234" s="40"/>
      <c r="H234" s="41"/>
      <c r="I234" s="42"/>
      <c r="J234" s="778"/>
      <c r="K234" s="779"/>
      <c r="L234" s="780"/>
      <c r="M234" s="779"/>
      <c r="N234" s="780"/>
      <c r="O234" s="781"/>
      <c r="P234" s="780"/>
      <c r="Q234" s="779">
        <v>8</v>
      </c>
      <c r="R234" s="780">
        <v>2</v>
      </c>
      <c r="S234" s="779">
        <v>20</v>
      </c>
      <c r="T234" s="780">
        <v>3</v>
      </c>
      <c r="U234" s="783" t="s">
        <v>82</v>
      </c>
      <c r="V234" s="778"/>
      <c r="W234" s="779"/>
      <c r="X234" s="780"/>
      <c r="Y234" s="779"/>
      <c r="Z234" s="780"/>
      <c r="AA234" s="783"/>
      <c r="AB234" s="780"/>
      <c r="AC234" s="779">
        <v>8</v>
      </c>
      <c r="AD234" s="780">
        <v>2</v>
      </c>
      <c r="AE234" s="779">
        <v>20</v>
      </c>
      <c r="AF234" s="780">
        <v>3</v>
      </c>
      <c r="AG234" s="783" t="s">
        <v>82</v>
      </c>
      <c r="AH234" s="43"/>
      <c r="AI234" s="40"/>
      <c r="AJ234" s="41"/>
      <c r="AK234" s="40"/>
      <c r="AL234" s="41"/>
      <c r="AM234" s="44"/>
      <c r="AN234" s="964"/>
      <c r="AO234" s="45"/>
      <c r="AP234" s="957"/>
      <c r="AQ234" s="40"/>
      <c r="AR234" s="958"/>
      <c r="AS234" s="965"/>
      <c r="AT234" s="708" t="s">
        <v>467</v>
      </c>
      <c r="AU234" s="708" t="s">
        <v>778</v>
      </c>
    </row>
    <row r="235" spans="1:60" s="30" customFormat="1" ht="15.75" customHeight="1" x14ac:dyDescent="0.2">
      <c r="A235" s="773" t="s">
        <v>759</v>
      </c>
      <c r="B235" s="99" t="s">
        <v>19</v>
      </c>
      <c r="C235" s="776" t="s">
        <v>768</v>
      </c>
      <c r="D235" s="41"/>
      <c r="E235" s="40"/>
      <c r="F235" s="41"/>
      <c r="G235" s="40"/>
      <c r="H235" s="41"/>
      <c r="I235" s="42"/>
      <c r="J235" s="778"/>
      <c r="K235" s="779"/>
      <c r="L235" s="780"/>
      <c r="M235" s="779"/>
      <c r="N235" s="780"/>
      <c r="O235" s="781"/>
      <c r="P235" s="780"/>
      <c r="Q235" s="779"/>
      <c r="R235" s="780"/>
      <c r="S235" s="779"/>
      <c r="T235" s="780"/>
      <c r="U235" s="782"/>
      <c r="V235" s="778"/>
      <c r="W235" s="779"/>
      <c r="X235" s="780"/>
      <c r="Y235" s="779"/>
      <c r="Z235" s="780"/>
      <c r="AA235" s="783"/>
      <c r="AB235" s="780">
        <v>1</v>
      </c>
      <c r="AC235" s="779">
        <v>14</v>
      </c>
      <c r="AD235" s="780">
        <v>1</v>
      </c>
      <c r="AE235" s="779">
        <v>14</v>
      </c>
      <c r="AF235" s="780">
        <v>3</v>
      </c>
      <c r="AG235" s="783" t="s">
        <v>67</v>
      </c>
      <c r="AH235" s="43"/>
      <c r="AI235" s="40"/>
      <c r="AJ235" s="41"/>
      <c r="AK235" s="40"/>
      <c r="AL235" s="41"/>
      <c r="AM235" s="44"/>
      <c r="AN235" s="964"/>
      <c r="AO235" s="45"/>
      <c r="AP235" s="957"/>
      <c r="AQ235" s="40"/>
      <c r="AR235" s="958"/>
      <c r="AS235" s="965"/>
      <c r="AT235" s="707" t="s">
        <v>452</v>
      </c>
      <c r="AU235" s="707" t="s">
        <v>457</v>
      </c>
    </row>
    <row r="236" spans="1:60" s="30" customFormat="1" ht="15.75" customHeight="1" x14ac:dyDescent="0.2">
      <c r="A236" s="773" t="s">
        <v>760</v>
      </c>
      <c r="B236" s="99" t="s">
        <v>19</v>
      </c>
      <c r="C236" s="776" t="s">
        <v>395</v>
      </c>
      <c r="D236" s="41"/>
      <c r="E236" s="40"/>
      <c r="F236" s="41"/>
      <c r="G236" s="40"/>
      <c r="H236" s="41"/>
      <c r="I236" s="42"/>
      <c r="J236" s="778"/>
      <c r="K236" s="779"/>
      <c r="L236" s="780"/>
      <c r="M236" s="779"/>
      <c r="N236" s="780"/>
      <c r="O236" s="781"/>
      <c r="P236" s="780"/>
      <c r="Q236" s="779"/>
      <c r="R236" s="780"/>
      <c r="S236" s="779"/>
      <c r="T236" s="780"/>
      <c r="U236" s="782"/>
      <c r="V236" s="778"/>
      <c r="W236" s="779"/>
      <c r="X236" s="780"/>
      <c r="Y236" s="779"/>
      <c r="Z236" s="780"/>
      <c r="AA236" s="783"/>
      <c r="AB236" s="780">
        <v>2</v>
      </c>
      <c r="AC236" s="779">
        <v>28</v>
      </c>
      <c r="AD236" s="780"/>
      <c r="AE236" s="779"/>
      <c r="AF236" s="780">
        <v>3</v>
      </c>
      <c r="AG236" s="783" t="s">
        <v>67</v>
      </c>
      <c r="AH236" s="41"/>
      <c r="AI236" s="40"/>
      <c r="AJ236" s="41"/>
      <c r="AK236" s="40"/>
      <c r="AL236" s="41"/>
      <c r="AM236" s="42"/>
      <c r="AN236" s="964"/>
      <c r="AO236" s="45"/>
      <c r="AP236" s="957"/>
      <c r="AQ236" s="40"/>
      <c r="AR236" s="958"/>
      <c r="AS236" s="965"/>
      <c r="AT236" s="707" t="s">
        <v>452</v>
      </c>
      <c r="AU236" s="707" t="s">
        <v>457</v>
      </c>
    </row>
    <row r="237" spans="1:60" s="30" customFormat="1" ht="15.75" customHeight="1" x14ac:dyDescent="0.2">
      <c r="A237" s="773" t="s">
        <v>761</v>
      </c>
      <c r="B237" s="99" t="s">
        <v>19</v>
      </c>
      <c r="C237" s="776" t="s">
        <v>769</v>
      </c>
      <c r="D237" s="41"/>
      <c r="E237" s="40"/>
      <c r="F237" s="41"/>
      <c r="G237" s="40"/>
      <c r="H237" s="41"/>
      <c r="I237" s="42"/>
      <c r="J237" s="778"/>
      <c r="K237" s="779"/>
      <c r="L237" s="780"/>
      <c r="M237" s="779"/>
      <c r="N237" s="780"/>
      <c r="O237" s="781"/>
      <c r="P237" s="780"/>
      <c r="Q237" s="779"/>
      <c r="R237" s="780"/>
      <c r="S237" s="779"/>
      <c r="T237" s="780"/>
      <c r="U237" s="782"/>
      <c r="V237" s="778">
        <v>2</v>
      </c>
      <c r="W237" s="779">
        <v>28</v>
      </c>
      <c r="X237" s="780"/>
      <c r="Y237" s="779"/>
      <c r="Z237" s="780">
        <v>3</v>
      </c>
      <c r="AA237" s="783" t="s">
        <v>67</v>
      </c>
      <c r="AB237" s="780">
        <v>2</v>
      </c>
      <c r="AC237" s="779">
        <v>28</v>
      </c>
      <c r="AD237" s="780"/>
      <c r="AE237" s="779"/>
      <c r="AF237" s="780">
        <v>3</v>
      </c>
      <c r="AG237" s="783" t="s">
        <v>67</v>
      </c>
      <c r="AH237" s="43"/>
      <c r="AI237" s="40"/>
      <c r="AJ237" s="41"/>
      <c r="AK237" s="40"/>
      <c r="AL237" s="41"/>
      <c r="AM237" s="44"/>
      <c r="AN237" s="964"/>
      <c r="AO237" s="45"/>
      <c r="AP237" s="957"/>
      <c r="AQ237" s="40"/>
      <c r="AR237" s="958"/>
      <c r="AS237" s="965"/>
      <c r="AT237" s="707" t="s">
        <v>452</v>
      </c>
      <c r="AU237" s="707" t="s">
        <v>863</v>
      </c>
    </row>
    <row r="238" spans="1:60" s="30" customFormat="1" ht="15.75" customHeight="1" x14ac:dyDescent="0.2">
      <c r="A238" s="773" t="s">
        <v>284</v>
      </c>
      <c r="B238" s="99" t="s">
        <v>19</v>
      </c>
      <c r="C238" s="776" t="s">
        <v>770</v>
      </c>
      <c r="D238" s="41"/>
      <c r="E238" s="40"/>
      <c r="F238" s="41"/>
      <c r="G238" s="40"/>
      <c r="H238" s="41"/>
      <c r="I238" s="42"/>
      <c r="J238" s="778"/>
      <c r="K238" s="779"/>
      <c r="L238" s="780"/>
      <c r="M238" s="779"/>
      <c r="N238" s="780"/>
      <c r="O238" s="781"/>
      <c r="P238" s="780"/>
      <c r="Q238" s="779"/>
      <c r="R238" s="780"/>
      <c r="S238" s="779"/>
      <c r="T238" s="780"/>
      <c r="U238" s="782"/>
      <c r="V238" s="778"/>
      <c r="W238" s="779"/>
      <c r="X238" s="780"/>
      <c r="Y238" s="779"/>
      <c r="Z238" s="780"/>
      <c r="AA238" s="783"/>
      <c r="AB238" s="780">
        <v>1</v>
      </c>
      <c r="AC238" s="779">
        <v>14</v>
      </c>
      <c r="AD238" s="780">
        <v>1</v>
      </c>
      <c r="AE238" s="779">
        <v>14</v>
      </c>
      <c r="AF238" s="780">
        <v>3</v>
      </c>
      <c r="AG238" s="783" t="s">
        <v>67</v>
      </c>
      <c r="AH238" s="43"/>
      <c r="AI238" s="40"/>
      <c r="AJ238" s="41"/>
      <c r="AK238" s="40"/>
      <c r="AL238" s="41"/>
      <c r="AM238" s="44"/>
      <c r="AN238" s="964"/>
      <c r="AO238" s="45"/>
      <c r="AP238" s="957"/>
      <c r="AQ238" s="40"/>
      <c r="AR238" s="958"/>
      <c r="AS238" s="965"/>
      <c r="AT238" s="707" t="s">
        <v>452</v>
      </c>
      <c r="AU238" s="707" t="s">
        <v>779</v>
      </c>
    </row>
    <row r="239" spans="1:60" ht="15.75" customHeight="1" x14ac:dyDescent="0.2">
      <c r="A239" s="993" t="s">
        <v>861</v>
      </c>
      <c r="B239" s="994" t="s">
        <v>19</v>
      </c>
      <c r="C239" s="995" t="s">
        <v>396</v>
      </c>
      <c r="D239" s="996"/>
      <c r="E239" s="997"/>
      <c r="F239" s="998"/>
      <c r="G239" s="997"/>
      <c r="H239" s="998"/>
      <c r="I239" s="999"/>
      <c r="J239" s="1000"/>
      <c r="K239" s="997"/>
      <c r="L239" s="1001"/>
      <c r="M239" s="997"/>
      <c r="N239" s="1001"/>
      <c r="O239" s="1002"/>
      <c r="P239" s="1000"/>
      <c r="Q239" s="997"/>
      <c r="R239" s="1001"/>
      <c r="S239" s="997"/>
      <c r="T239" s="1001"/>
      <c r="U239" s="1002"/>
      <c r="V239" s="1000"/>
      <c r="W239" s="997"/>
      <c r="X239" s="1001"/>
      <c r="Y239" s="997"/>
      <c r="Z239" s="1001"/>
      <c r="AA239" s="1002"/>
      <c r="AB239" s="1003"/>
      <c r="AC239" s="1004" t="str">
        <f t="shared" ref="AC239" si="49">IF(AB239*14=0,"",AB239*14)</f>
        <v/>
      </c>
      <c r="AD239" s="1005">
        <v>2</v>
      </c>
      <c r="AE239" s="1004">
        <f t="shared" ref="AE239" si="50">IF(AD239*14=0,"",AD239*14)</f>
        <v>28</v>
      </c>
      <c r="AF239" s="1005">
        <v>3</v>
      </c>
      <c r="AG239" s="1006" t="s">
        <v>67</v>
      </c>
      <c r="AH239" s="1000"/>
      <c r="AI239" s="997"/>
      <c r="AJ239" s="1001"/>
      <c r="AK239" s="997"/>
      <c r="AL239" s="1001"/>
      <c r="AM239" s="1002"/>
      <c r="AN239" s="1007"/>
      <c r="AO239" s="1008"/>
      <c r="AP239" s="1009"/>
      <c r="AQ239" s="1008"/>
      <c r="AR239" s="1009"/>
      <c r="AS239" s="1010"/>
      <c r="AT239" s="995" t="s">
        <v>452</v>
      </c>
      <c r="AU239" s="995" t="s">
        <v>412</v>
      </c>
      <c r="AV239" s="848"/>
      <c r="AW239" s="849"/>
      <c r="AX239" s="848"/>
      <c r="AY239" s="848"/>
      <c r="AZ239" s="849"/>
      <c r="BA239" s="849"/>
      <c r="BB239" s="849"/>
      <c r="BC239" s="849"/>
      <c r="BD239" s="850"/>
      <c r="BE239" s="851"/>
      <c r="BF239" s="852"/>
      <c r="BG239" s="852"/>
      <c r="BH239" s="853"/>
    </row>
    <row r="240" spans="1:60" ht="15.75" customHeight="1" x14ac:dyDescent="0.2">
      <c r="A240" s="993" t="s">
        <v>862</v>
      </c>
      <c r="B240" s="994" t="s">
        <v>19</v>
      </c>
      <c r="C240" s="995" t="s">
        <v>393</v>
      </c>
      <c r="D240" s="996"/>
      <c r="E240" s="997"/>
      <c r="F240" s="998"/>
      <c r="G240" s="997"/>
      <c r="H240" s="998"/>
      <c r="I240" s="999"/>
      <c r="J240" s="1000"/>
      <c r="K240" s="997"/>
      <c r="L240" s="1001"/>
      <c r="M240" s="997"/>
      <c r="N240" s="1001"/>
      <c r="O240" s="1002"/>
      <c r="P240" s="1000"/>
      <c r="Q240" s="997"/>
      <c r="R240" s="1001"/>
      <c r="S240" s="997"/>
      <c r="T240" s="1001"/>
      <c r="U240" s="1002"/>
      <c r="V240" s="1003">
        <v>2</v>
      </c>
      <c r="W240" s="1004">
        <f t="shared" ref="W240" si="51">IF(V240*14=0,"",V240*14)</f>
        <v>28</v>
      </c>
      <c r="X240" s="1003"/>
      <c r="Y240" s="1004" t="str">
        <f t="shared" ref="Y240" si="52">IF(X240*14=0,"",X240*14)</f>
        <v/>
      </c>
      <c r="Z240" s="1003">
        <v>3</v>
      </c>
      <c r="AA240" s="1011" t="s">
        <v>67</v>
      </c>
      <c r="AB240" s="1000"/>
      <c r="AC240" s="997"/>
      <c r="AD240" s="1001"/>
      <c r="AE240" s="997"/>
      <c r="AF240" s="1001"/>
      <c r="AG240" s="1002"/>
      <c r="AH240" s="1000"/>
      <c r="AI240" s="997"/>
      <c r="AJ240" s="1001"/>
      <c r="AK240" s="997"/>
      <c r="AL240" s="1001"/>
      <c r="AM240" s="1002"/>
      <c r="AN240" s="1007"/>
      <c r="AO240" s="1008"/>
      <c r="AP240" s="1009"/>
      <c r="AQ240" s="1008"/>
      <c r="AR240" s="1009"/>
      <c r="AS240" s="1010"/>
      <c r="AT240" s="995" t="s">
        <v>452</v>
      </c>
      <c r="AU240" s="995" t="s">
        <v>864</v>
      </c>
      <c r="AV240" s="848"/>
      <c r="AW240" s="849"/>
      <c r="AX240" s="848"/>
      <c r="AY240" s="848"/>
      <c r="AZ240" s="849"/>
      <c r="BA240" s="849"/>
      <c r="BB240" s="849"/>
      <c r="BC240" s="849"/>
      <c r="BD240" s="850"/>
      <c r="BE240" s="851"/>
      <c r="BF240" s="852"/>
      <c r="BG240" s="852"/>
      <c r="BH240" s="853"/>
    </row>
    <row r="241" spans="1:60" s="30" customFormat="1" ht="15.75" customHeight="1" x14ac:dyDescent="0.2">
      <c r="A241" s="773" t="s">
        <v>272</v>
      </c>
      <c r="B241" s="99" t="s">
        <v>19</v>
      </c>
      <c r="C241" s="776" t="s">
        <v>771</v>
      </c>
      <c r="D241" s="41"/>
      <c r="E241" s="40"/>
      <c r="F241" s="41"/>
      <c r="G241" s="40"/>
      <c r="H241" s="41"/>
      <c r="I241" s="42"/>
      <c r="J241" s="778"/>
      <c r="K241" s="779"/>
      <c r="L241" s="780"/>
      <c r="M241" s="779"/>
      <c r="N241" s="780"/>
      <c r="O241" s="781"/>
      <c r="P241" s="780"/>
      <c r="Q241" s="779"/>
      <c r="R241" s="780"/>
      <c r="S241" s="779"/>
      <c r="T241" s="780"/>
      <c r="U241" s="782"/>
      <c r="V241" s="778"/>
      <c r="W241" s="779"/>
      <c r="X241" s="780"/>
      <c r="Y241" s="779"/>
      <c r="Z241" s="780"/>
      <c r="AA241" s="783"/>
      <c r="AB241" s="780">
        <v>1</v>
      </c>
      <c r="AC241" s="779">
        <v>14</v>
      </c>
      <c r="AD241" s="780">
        <v>1</v>
      </c>
      <c r="AE241" s="779">
        <v>14</v>
      </c>
      <c r="AF241" s="780">
        <v>3</v>
      </c>
      <c r="AG241" s="783" t="s">
        <v>67</v>
      </c>
      <c r="AH241" s="43"/>
      <c r="AI241" s="40"/>
      <c r="AJ241" s="41"/>
      <c r="AK241" s="40"/>
      <c r="AL241" s="41"/>
      <c r="AM241" s="44"/>
      <c r="AN241" s="964"/>
      <c r="AO241" s="45"/>
      <c r="AP241" s="957"/>
      <c r="AQ241" s="40"/>
      <c r="AR241" s="958"/>
      <c r="AS241" s="965"/>
      <c r="AT241" s="707" t="s">
        <v>437</v>
      </c>
      <c r="AU241" s="707" t="s">
        <v>780</v>
      </c>
    </row>
    <row r="242" spans="1:60" s="30" customFormat="1" ht="15.75" customHeight="1" x14ac:dyDescent="0.2">
      <c r="A242" s="774" t="s">
        <v>254</v>
      </c>
      <c r="B242" s="99" t="s">
        <v>19</v>
      </c>
      <c r="C242" s="791" t="s">
        <v>255</v>
      </c>
      <c r="D242" s="56"/>
      <c r="E242" s="40"/>
      <c r="F242" s="41"/>
      <c r="G242" s="40"/>
      <c r="H242" s="41"/>
      <c r="I242" s="42"/>
      <c r="J242" s="778"/>
      <c r="K242" s="779"/>
      <c r="L242" s="780"/>
      <c r="M242" s="779"/>
      <c r="N242" s="780"/>
      <c r="O242" s="781"/>
      <c r="P242" s="780">
        <v>2</v>
      </c>
      <c r="Q242" s="779">
        <v>28</v>
      </c>
      <c r="R242" s="780"/>
      <c r="S242" s="779"/>
      <c r="T242" s="780">
        <v>3</v>
      </c>
      <c r="U242" s="782" t="s">
        <v>67</v>
      </c>
      <c r="V242" s="778">
        <v>2</v>
      </c>
      <c r="W242" s="779">
        <v>28</v>
      </c>
      <c r="X242" s="780"/>
      <c r="Y242" s="779"/>
      <c r="Z242" s="780">
        <v>3</v>
      </c>
      <c r="AA242" s="783" t="s">
        <v>67</v>
      </c>
      <c r="AB242" s="780">
        <v>2</v>
      </c>
      <c r="AC242" s="779">
        <v>28</v>
      </c>
      <c r="AD242" s="780"/>
      <c r="AE242" s="779"/>
      <c r="AF242" s="780"/>
      <c r="AG242" s="783" t="s">
        <v>67</v>
      </c>
      <c r="AH242" s="43"/>
      <c r="AI242" s="40"/>
      <c r="AJ242" s="41"/>
      <c r="AK242" s="40"/>
      <c r="AL242" s="41"/>
      <c r="AM242" s="44"/>
      <c r="AN242" s="964"/>
      <c r="AO242" s="45"/>
      <c r="AP242" s="957"/>
      <c r="AQ242" s="40"/>
      <c r="AR242" s="958"/>
      <c r="AS242" s="965"/>
      <c r="AT242" s="790" t="s">
        <v>471</v>
      </c>
      <c r="AU242" s="790" t="s">
        <v>790</v>
      </c>
    </row>
    <row r="243" spans="1:60" s="30" customFormat="1" ht="15.75" customHeight="1" x14ac:dyDescent="0.2">
      <c r="A243" s="773" t="s">
        <v>252</v>
      </c>
      <c r="B243" s="99" t="s">
        <v>19</v>
      </c>
      <c r="C243" s="776" t="s">
        <v>253</v>
      </c>
      <c r="D243" s="41"/>
      <c r="E243" s="40"/>
      <c r="F243" s="41"/>
      <c r="G243" s="40"/>
      <c r="H243" s="41"/>
      <c r="I243" s="42"/>
      <c r="J243" s="778"/>
      <c r="K243" s="779"/>
      <c r="L243" s="780"/>
      <c r="M243" s="779"/>
      <c r="N243" s="780"/>
      <c r="O243" s="781"/>
      <c r="P243" s="780"/>
      <c r="Q243" s="779"/>
      <c r="R243" s="780"/>
      <c r="S243" s="779"/>
      <c r="T243" s="780"/>
      <c r="U243" s="788"/>
      <c r="V243" s="780">
        <v>2</v>
      </c>
      <c r="W243" s="779">
        <v>28</v>
      </c>
      <c r="X243" s="780"/>
      <c r="Y243" s="779"/>
      <c r="Z243" s="780">
        <v>3</v>
      </c>
      <c r="AA243" s="783" t="s">
        <v>67</v>
      </c>
      <c r="AB243" s="780">
        <v>2</v>
      </c>
      <c r="AC243" s="779">
        <v>28</v>
      </c>
      <c r="AD243" s="780"/>
      <c r="AE243" s="779"/>
      <c r="AF243" s="780">
        <v>3</v>
      </c>
      <c r="AG243" s="788" t="s">
        <v>67</v>
      </c>
      <c r="AH243" s="43"/>
      <c r="AI243" s="40"/>
      <c r="AJ243" s="41"/>
      <c r="AK243" s="40"/>
      <c r="AL243" s="41"/>
      <c r="AM243" s="44"/>
      <c r="AN243" s="964"/>
      <c r="AO243" s="45"/>
      <c r="AP243" s="957"/>
      <c r="AQ243" s="40"/>
      <c r="AR243" s="958"/>
      <c r="AS243" s="965"/>
      <c r="AT243" s="790" t="s">
        <v>471</v>
      </c>
      <c r="AU243" s="790" t="s">
        <v>802</v>
      </c>
    </row>
    <row r="244" spans="1:60" s="30" customFormat="1" ht="15.75" customHeight="1" x14ac:dyDescent="0.2">
      <c r="A244" s="773" t="s">
        <v>857</v>
      </c>
      <c r="B244" s="99" t="s">
        <v>19</v>
      </c>
      <c r="C244" s="776" t="s">
        <v>797</v>
      </c>
      <c r="D244" s="41"/>
      <c r="E244" s="40"/>
      <c r="F244" s="41"/>
      <c r="G244" s="40"/>
      <c r="H244" s="41"/>
      <c r="I244" s="46"/>
      <c r="J244" s="780"/>
      <c r="K244" s="779"/>
      <c r="L244" s="780"/>
      <c r="M244" s="779"/>
      <c r="N244" s="780"/>
      <c r="O244" s="788"/>
      <c r="P244" s="780">
        <v>2</v>
      </c>
      <c r="Q244" s="779">
        <v>28</v>
      </c>
      <c r="R244" s="780"/>
      <c r="S244" s="779"/>
      <c r="T244" s="780">
        <v>3</v>
      </c>
      <c r="U244" s="788" t="s">
        <v>67</v>
      </c>
      <c r="V244" s="780">
        <v>2</v>
      </c>
      <c r="W244" s="779">
        <v>28</v>
      </c>
      <c r="X244" s="780"/>
      <c r="Y244" s="779"/>
      <c r="Z244" s="780">
        <v>3</v>
      </c>
      <c r="AA244" s="783" t="s">
        <v>67</v>
      </c>
      <c r="AB244" s="780">
        <v>2</v>
      </c>
      <c r="AC244" s="779">
        <v>28</v>
      </c>
      <c r="AD244" s="780"/>
      <c r="AE244" s="779"/>
      <c r="AF244" s="780">
        <v>3</v>
      </c>
      <c r="AG244" s="783" t="s">
        <v>67</v>
      </c>
      <c r="AH244" s="43"/>
      <c r="AI244" s="40"/>
      <c r="AJ244" s="41"/>
      <c r="AK244" s="40"/>
      <c r="AL244" s="41"/>
      <c r="AM244" s="44"/>
      <c r="AN244" s="964"/>
      <c r="AO244" s="45"/>
      <c r="AP244" s="957"/>
      <c r="AQ244" s="40"/>
      <c r="AR244" s="958"/>
      <c r="AS244" s="965"/>
      <c r="AT244" s="790" t="s">
        <v>471</v>
      </c>
      <c r="AU244" s="790" t="s">
        <v>803</v>
      </c>
    </row>
    <row r="245" spans="1:60" s="30" customFormat="1" ht="15.75" customHeight="1" x14ac:dyDescent="0.2">
      <c r="A245" s="773" t="s">
        <v>332</v>
      </c>
      <c r="B245" s="99" t="s">
        <v>19</v>
      </c>
      <c r="C245" s="776" t="s">
        <v>333</v>
      </c>
      <c r="D245" s="41"/>
      <c r="E245" s="40"/>
      <c r="F245" s="41"/>
      <c r="G245" s="40"/>
      <c r="H245" s="41"/>
      <c r="I245" s="46"/>
      <c r="J245" s="780"/>
      <c r="K245" s="779"/>
      <c r="L245" s="780"/>
      <c r="M245" s="779"/>
      <c r="N245" s="780"/>
      <c r="O245" s="788"/>
      <c r="P245" s="780"/>
      <c r="Q245" s="779"/>
      <c r="R245" s="780"/>
      <c r="S245" s="779"/>
      <c r="T245" s="780"/>
      <c r="U245" s="788"/>
      <c r="V245" s="780"/>
      <c r="W245" s="779"/>
      <c r="X245" s="780"/>
      <c r="Y245" s="779"/>
      <c r="Z245" s="780"/>
      <c r="AA245" s="783"/>
      <c r="AB245" s="780">
        <v>1</v>
      </c>
      <c r="AC245" s="779">
        <v>14</v>
      </c>
      <c r="AD245" s="780">
        <v>1</v>
      </c>
      <c r="AE245" s="779">
        <v>14</v>
      </c>
      <c r="AF245" s="780">
        <v>3</v>
      </c>
      <c r="AG245" s="788" t="s">
        <v>82</v>
      </c>
      <c r="AH245" s="43"/>
      <c r="AI245" s="40"/>
      <c r="AJ245" s="41"/>
      <c r="AK245" s="40"/>
      <c r="AL245" s="41"/>
      <c r="AM245" s="44"/>
      <c r="AN245" s="964"/>
      <c r="AO245" s="45"/>
      <c r="AP245" s="957"/>
      <c r="AQ245" s="40"/>
      <c r="AR245" s="958"/>
      <c r="AS245" s="965"/>
      <c r="AT245" s="790" t="s">
        <v>804</v>
      </c>
      <c r="AU245" s="790" t="s">
        <v>805</v>
      </c>
    </row>
    <row r="246" spans="1:60" s="30" customFormat="1" ht="15.75" customHeight="1" x14ac:dyDescent="0.2">
      <c r="A246" s="773" t="s">
        <v>405</v>
      </c>
      <c r="B246" s="99" t="s">
        <v>19</v>
      </c>
      <c r="C246" s="776" t="s">
        <v>410</v>
      </c>
      <c r="D246" s="41"/>
      <c r="E246" s="40"/>
      <c r="F246" s="41"/>
      <c r="G246" s="40"/>
      <c r="H246" s="41"/>
      <c r="I246" s="46"/>
      <c r="J246" s="780"/>
      <c r="K246" s="779"/>
      <c r="L246" s="780"/>
      <c r="M246" s="779"/>
      <c r="N246" s="780"/>
      <c r="O246" s="788"/>
      <c r="P246" s="780"/>
      <c r="Q246" s="779"/>
      <c r="R246" s="780"/>
      <c r="S246" s="779"/>
      <c r="T246" s="780"/>
      <c r="U246" s="788"/>
      <c r="V246" s="780"/>
      <c r="W246" s="779"/>
      <c r="X246" s="780"/>
      <c r="Y246" s="779"/>
      <c r="Z246" s="780"/>
      <c r="AA246" s="783"/>
      <c r="AB246" s="780">
        <v>2</v>
      </c>
      <c r="AC246" s="779">
        <v>28</v>
      </c>
      <c r="AD246" s="780"/>
      <c r="AE246" s="779"/>
      <c r="AF246" s="780">
        <v>3</v>
      </c>
      <c r="AG246" s="788" t="s">
        <v>70</v>
      </c>
      <c r="AH246" s="43"/>
      <c r="AI246" s="40"/>
      <c r="AJ246" s="41"/>
      <c r="AK246" s="40"/>
      <c r="AL246" s="41"/>
      <c r="AM246" s="44"/>
      <c r="AN246" s="964"/>
      <c r="AO246" s="45"/>
      <c r="AP246" s="957"/>
      <c r="AQ246" s="40"/>
      <c r="AR246" s="958"/>
      <c r="AS246" s="965"/>
      <c r="AT246" s="790" t="s">
        <v>804</v>
      </c>
      <c r="AU246" s="790" t="s">
        <v>562</v>
      </c>
    </row>
    <row r="247" spans="1:60" s="30" customFormat="1" ht="15.75" customHeight="1" x14ac:dyDescent="0.2">
      <c r="A247" s="773" t="s">
        <v>328</v>
      </c>
      <c r="B247" s="99" t="s">
        <v>19</v>
      </c>
      <c r="C247" s="776" t="s">
        <v>798</v>
      </c>
      <c r="D247" s="41"/>
      <c r="E247" s="40"/>
      <c r="F247" s="41"/>
      <c r="G247" s="40"/>
      <c r="H247" s="41"/>
      <c r="I247" s="46"/>
      <c r="J247" s="780"/>
      <c r="K247" s="779"/>
      <c r="L247" s="780"/>
      <c r="M247" s="779"/>
      <c r="N247" s="780"/>
      <c r="O247" s="788"/>
      <c r="P247" s="780"/>
      <c r="Q247" s="779"/>
      <c r="R247" s="780"/>
      <c r="S247" s="779"/>
      <c r="T247" s="780"/>
      <c r="U247" s="788"/>
      <c r="V247" s="780"/>
      <c r="W247" s="779"/>
      <c r="X247" s="780"/>
      <c r="Y247" s="779"/>
      <c r="Z247" s="780"/>
      <c r="AA247" s="783"/>
      <c r="AB247" s="780">
        <v>2</v>
      </c>
      <c r="AC247" s="779">
        <v>28</v>
      </c>
      <c r="AD247" s="780"/>
      <c r="AE247" s="779"/>
      <c r="AF247" s="780">
        <v>3</v>
      </c>
      <c r="AG247" s="788" t="s">
        <v>70</v>
      </c>
      <c r="AH247" s="43"/>
      <c r="AI247" s="40"/>
      <c r="AJ247" s="41"/>
      <c r="AK247" s="40"/>
      <c r="AL247" s="41"/>
      <c r="AM247" s="44"/>
      <c r="AN247" s="964"/>
      <c r="AO247" s="45"/>
      <c r="AP247" s="957"/>
      <c r="AQ247" s="40"/>
      <c r="AR247" s="958"/>
      <c r="AS247" s="965"/>
      <c r="AT247" s="790" t="s">
        <v>804</v>
      </c>
      <c r="AU247" s="790" t="s">
        <v>562</v>
      </c>
    </row>
    <row r="248" spans="1:60" s="30" customFormat="1" ht="15.75" customHeight="1" x14ac:dyDescent="0.2">
      <c r="A248" s="773" t="s">
        <v>791</v>
      </c>
      <c r="B248" s="99" t="s">
        <v>19</v>
      </c>
      <c r="C248" s="776" t="s">
        <v>799</v>
      </c>
      <c r="D248" s="41"/>
      <c r="E248" s="40"/>
      <c r="F248" s="41"/>
      <c r="G248" s="40"/>
      <c r="H248" s="41"/>
      <c r="I248" s="46"/>
      <c r="J248" s="780">
        <v>1</v>
      </c>
      <c r="K248" s="779">
        <v>14</v>
      </c>
      <c r="L248" s="780">
        <v>1</v>
      </c>
      <c r="M248" s="779">
        <v>14</v>
      </c>
      <c r="N248" s="780">
        <v>3</v>
      </c>
      <c r="O248" s="788" t="s">
        <v>82</v>
      </c>
      <c r="P248" s="780">
        <v>1</v>
      </c>
      <c r="Q248" s="779">
        <v>14</v>
      </c>
      <c r="R248" s="780">
        <v>1</v>
      </c>
      <c r="S248" s="779">
        <v>14</v>
      </c>
      <c r="T248" s="780">
        <v>3</v>
      </c>
      <c r="U248" s="788" t="s">
        <v>82</v>
      </c>
      <c r="V248" s="780">
        <v>1</v>
      </c>
      <c r="W248" s="779">
        <v>14</v>
      </c>
      <c r="X248" s="780">
        <v>1</v>
      </c>
      <c r="Y248" s="779">
        <v>14</v>
      </c>
      <c r="Z248" s="780">
        <v>3</v>
      </c>
      <c r="AA248" s="788" t="s">
        <v>82</v>
      </c>
      <c r="AB248" s="780">
        <v>1</v>
      </c>
      <c r="AC248" s="779">
        <v>14</v>
      </c>
      <c r="AD248" s="780">
        <v>1</v>
      </c>
      <c r="AE248" s="779">
        <v>14</v>
      </c>
      <c r="AF248" s="780">
        <v>3</v>
      </c>
      <c r="AG248" s="788" t="s">
        <v>82</v>
      </c>
      <c r="AH248" s="813"/>
      <c r="AI248" s="40"/>
      <c r="AJ248" s="41"/>
      <c r="AK248" s="40"/>
      <c r="AL248" s="41"/>
      <c r="AM248" s="42"/>
      <c r="AN248" s="964"/>
      <c r="AO248" s="45"/>
      <c r="AP248" s="957"/>
      <c r="AQ248" s="40"/>
      <c r="AR248" s="958"/>
      <c r="AS248" s="965"/>
      <c r="AT248" s="790" t="s">
        <v>829</v>
      </c>
      <c r="AU248" s="790" t="s">
        <v>513</v>
      </c>
    </row>
    <row r="249" spans="1:60" s="30" customFormat="1" ht="15.75" customHeight="1" x14ac:dyDescent="0.25">
      <c r="A249" s="773" t="s">
        <v>792</v>
      </c>
      <c r="B249" s="99" t="s">
        <v>19</v>
      </c>
      <c r="C249" s="776" t="s">
        <v>800</v>
      </c>
      <c r="D249" s="41"/>
      <c r="E249" s="40"/>
      <c r="F249" s="41"/>
      <c r="G249" s="40"/>
      <c r="H249" s="41"/>
      <c r="I249" s="745"/>
      <c r="J249" s="780">
        <v>2</v>
      </c>
      <c r="K249" s="779">
        <v>28</v>
      </c>
      <c r="L249" s="780"/>
      <c r="M249" s="779"/>
      <c r="N249" s="780">
        <v>3</v>
      </c>
      <c r="O249" s="781" t="s">
        <v>82</v>
      </c>
      <c r="P249" s="780">
        <v>2</v>
      </c>
      <c r="Q249" s="779">
        <v>28</v>
      </c>
      <c r="R249" s="780"/>
      <c r="S249" s="779"/>
      <c r="T249" s="780">
        <v>3</v>
      </c>
      <c r="U249" s="788" t="s">
        <v>82</v>
      </c>
      <c r="V249" s="780">
        <v>2</v>
      </c>
      <c r="W249" s="779">
        <v>28</v>
      </c>
      <c r="X249" s="780"/>
      <c r="Y249" s="779"/>
      <c r="Z249" s="780">
        <v>3</v>
      </c>
      <c r="AA249" s="788" t="s">
        <v>82</v>
      </c>
      <c r="AB249" s="780">
        <v>2</v>
      </c>
      <c r="AC249" s="779">
        <v>28</v>
      </c>
      <c r="AD249" s="780"/>
      <c r="AE249" s="779"/>
      <c r="AF249" s="780">
        <v>3</v>
      </c>
      <c r="AG249" s="788" t="s">
        <v>82</v>
      </c>
      <c r="AH249" s="56"/>
      <c r="AI249" s="40"/>
      <c r="AJ249" s="41"/>
      <c r="AK249" s="40"/>
      <c r="AL249" s="41"/>
      <c r="AM249" s="42"/>
      <c r="AN249" s="964"/>
      <c r="AO249" s="45"/>
      <c r="AP249" s="957"/>
      <c r="AQ249" s="40"/>
      <c r="AR249" s="958"/>
      <c r="AS249" s="965"/>
      <c r="AT249" s="790" t="s">
        <v>830</v>
      </c>
      <c r="AU249" s="790" t="s">
        <v>806</v>
      </c>
    </row>
    <row r="250" spans="1:60" s="738" customFormat="1" ht="15.75" customHeight="1" x14ac:dyDescent="0.2">
      <c r="A250" s="825" t="s">
        <v>824</v>
      </c>
      <c r="B250" s="826" t="s">
        <v>19</v>
      </c>
      <c r="C250" s="827" t="s">
        <v>432</v>
      </c>
      <c r="D250" s="828"/>
      <c r="E250" s="829"/>
      <c r="F250" s="830"/>
      <c r="G250" s="829"/>
      <c r="H250" s="830"/>
      <c r="I250" s="831"/>
      <c r="J250" s="828"/>
      <c r="K250" s="829"/>
      <c r="L250" s="832">
        <v>2</v>
      </c>
      <c r="M250" s="833">
        <v>28</v>
      </c>
      <c r="N250" s="832">
        <v>3</v>
      </c>
      <c r="O250" s="834" t="s">
        <v>70</v>
      </c>
      <c r="P250" s="828"/>
      <c r="Q250" s="829"/>
      <c r="R250" s="832">
        <v>2</v>
      </c>
      <c r="S250" s="833">
        <v>28</v>
      </c>
      <c r="T250" s="832">
        <v>3</v>
      </c>
      <c r="U250" s="834" t="s">
        <v>70</v>
      </c>
      <c r="V250" s="828"/>
      <c r="W250" s="829"/>
      <c r="X250" s="832">
        <v>2</v>
      </c>
      <c r="Y250" s="833">
        <v>28</v>
      </c>
      <c r="Z250" s="832">
        <v>3</v>
      </c>
      <c r="AA250" s="834" t="s">
        <v>70</v>
      </c>
      <c r="AB250" s="828"/>
      <c r="AC250" s="829"/>
      <c r="AD250" s="832">
        <v>2</v>
      </c>
      <c r="AE250" s="833">
        <v>28</v>
      </c>
      <c r="AF250" s="832">
        <v>3</v>
      </c>
      <c r="AG250" s="834" t="s">
        <v>70</v>
      </c>
      <c r="AH250" s="835"/>
      <c r="AI250" s="836"/>
      <c r="AJ250" s="837"/>
      <c r="AK250" s="836"/>
      <c r="AL250" s="837"/>
      <c r="AM250" s="838"/>
      <c r="AN250" s="969"/>
      <c r="AO250" s="839"/>
      <c r="AP250" s="970"/>
      <c r="AQ250" s="836"/>
      <c r="AR250" s="971"/>
      <c r="AS250" s="972"/>
      <c r="AT250" s="840" t="s">
        <v>469</v>
      </c>
      <c r="AU250" s="841" t="s">
        <v>415</v>
      </c>
    </row>
    <row r="251" spans="1:60" ht="15.75" customHeight="1" x14ac:dyDescent="0.2">
      <c r="A251" s="825" t="s">
        <v>825</v>
      </c>
      <c r="B251" s="826" t="s">
        <v>19</v>
      </c>
      <c r="C251" s="827" t="s">
        <v>826</v>
      </c>
      <c r="D251" s="828"/>
      <c r="E251" s="829"/>
      <c r="F251" s="830"/>
      <c r="G251" s="829"/>
      <c r="H251" s="830"/>
      <c r="I251" s="831"/>
      <c r="J251" s="828"/>
      <c r="K251" s="829"/>
      <c r="L251" s="830"/>
      <c r="M251" s="829"/>
      <c r="N251" s="830"/>
      <c r="O251" s="831"/>
      <c r="P251" s="828"/>
      <c r="Q251" s="829"/>
      <c r="R251" s="830"/>
      <c r="S251" s="829"/>
      <c r="T251" s="830"/>
      <c r="U251" s="831"/>
      <c r="V251" s="828"/>
      <c r="W251" s="829"/>
      <c r="X251" s="830"/>
      <c r="Y251" s="829"/>
      <c r="Z251" s="830"/>
      <c r="AA251" s="831"/>
      <c r="AB251" s="842">
        <v>1</v>
      </c>
      <c r="AC251" s="833">
        <v>11</v>
      </c>
      <c r="AD251" s="832">
        <v>1</v>
      </c>
      <c r="AE251" s="833">
        <v>17</v>
      </c>
      <c r="AF251" s="832">
        <v>3</v>
      </c>
      <c r="AG251" s="834" t="s">
        <v>70</v>
      </c>
      <c r="AH251" s="843"/>
      <c r="AI251" s="844"/>
      <c r="AJ251" s="845"/>
      <c r="AK251" s="844"/>
      <c r="AL251" s="845"/>
      <c r="AM251" s="846"/>
      <c r="AN251" s="973"/>
      <c r="AO251" s="847"/>
      <c r="AP251" s="974"/>
      <c r="AQ251" s="847"/>
      <c r="AR251" s="974"/>
      <c r="AS251" s="975"/>
      <c r="AT251" s="840" t="s">
        <v>469</v>
      </c>
      <c r="AU251" s="841" t="s">
        <v>827</v>
      </c>
      <c r="AV251" s="848"/>
      <c r="AW251" s="849"/>
      <c r="AX251" s="848"/>
      <c r="AY251" s="848"/>
      <c r="AZ251" s="849"/>
      <c r="BA251" s="849"/>
      <c r="BB251" s="849"/>
      <c r="BC251" s="849"/>
      <c r="BD251" s="850"/>
      <c r="BE251" s="851"/>
      <c r="BF251" s="852"/>
      <c r="BG251" s="852"/>
      <c r="BH251" s="853"/>
    </row>
    <row r="252" spans="1:60" s="30" customFormat="1" ht="15.75" customHeight="1" x14ac:dyDescent="0.25">
      <c r="A252" s="943" t="s">
        <v>847</v>
      </c>
      <c r="B252" s="944" t="s">
        <v>19</v>
      </c>
      <c r="C252" s="945" t="s">
        <v>848</v>
      </c>
      <c r="D252" s="41"/>
      <c r="E252" s="40"/>
      <c r="F252" s="41"/>
      <c r="G252" s="40"/>
      <c r="H252" s="41"/>
      <c r="I252" s="42"/>
      <c r="J252" s="43"/>
      <c r="K252" s="40"/>
      <c r="L252" s="41">
        <v>2</v>
      </c>
      <c r="M252" s="40">
        <v>28</v>
      </c>
      <c r="N252" s="41">
        <v>3</v>
      </c>
      <c r="O252" s="44" t="s">
        <v>70</v>
      </c>
      <c r="P252" s="41"/>
      <c r="Q252" s="40"/>
      <c r="R252" s="41"/>
      <c r="S252" s="40"/>
      <c r="T252" s="41"/>
      <c r="U252" s="734"/>
      <c r="V252" s="41"/>
      <c r="W252" s="40"/>
      <c r="X252" s="41">
        <v>2</v>
      </c>
      <c r="Y252" s="40">
        <v>28</v>
      </c>
      <c r="Z252" s="41">
        <v>3</v>
      </c>
      <c r="AA252" s="44" t="s">
        <v>70</v>
      </c>
      <c r="AB252" s="43"/>
      <c r="AC252" s="40"/>
      <c r="AD252" s="41"/>
      <c r="AE252" s="40"/>
      <c r="AF252" s="41"/>
      <c r="AG252" s="44"/>
      <c r="AH252" s="43"/>
      <c r="AI252" s="40"/>
      <c r="AJ252" s="41"/>
      <c r="AK252" s="40"/>
      <c r="AL252" s="41"/>
      <c r="AM252" s="44"/>
      <c r="AN252" s="964"/>
      <c r="AO252" s="45"/>
      <c r="AP252" s="957"/>
      <c r="AQ252" s="40"/>
      <c r="AR252" s="958"/>
      <c r="AS252" s="965"/>
      <c r="AT252" s="707" t="s">
        <v>609</v>
      </c>
      <c r="AU252" s="707" t="s">
        <v>856</v>
      </c>
    </row>
    <row r="253" spans="1:60" s="30" customFormat="1" ht="15.75" customHeight="1" x14ac:dyDescent="0.25">
      <c r="A253" s="946" t="s">
        <v>849</v>
      </c>
      <c r="B253" s="944" t="s">
        <v>19</v>
      </c>
      <c r="C253" s="947" t="s">
        <v>850</v>
      </c>
      <c r="D253" s="41"/>
      <c r="E253" s="40"/>
      <c r="F253" s="41"/>
      <c r="G253" s="40"/>
      <c r="H253" s="41"/>
      <c r="I253" s="42"/>
      <c r="J253" s="43"/>
      <c r="K253" s="40"/>
      <c r="L253" s="41"/>
      <c r="M253" s="40"/>
      <c r="N253" s="41"/>
      <c r="O253" s="44"/>
      <c r="P253" s="41"/>
      <c r="Q253" s="40"/>
      <c r="R253" s="41">
        <v>2</v>
      </c>
      <c r="S253" s="40">
        <v>28</v>
      </c>
      <c r="T253" s="41">
        <v>3</v>
      </c>
      <c r="U253" s="734" t="s">
        <v>70</v>
      </c>
      <c r="V253" s="41"/>
      <c r="W253" s="40"/>
      <c r="X253" s="41"/>
      <c r="Y253" s="40"/>
      <c r="Z253" s="41"/>
      <c r="AA253" s="44"/>
      <c r="AB253" s="41"/>
      <c r="AC253" s="40"/>
      <c r="AD253" s="41">
        <v>2</v>
      </c>
      <c r="AE253" s="40">
        <v>28</v>
      </c>
      <c r="AF253" s="41">
        <v>3</v>
      </c>
      <c r="AG253" s="42" t="s">
        <v>70</v>
      </c>
      <c r="AH253" s="43"/>
      <c r="AI253" s="40"/>
      <c r="AJ253" s="41"/>
      <c r="AK253" s="40"/>
      <c r="AL253" s="41"/>
      <c r="AM253" s="44"/>
      <c r="AN253" s="964"/>
      <c r="AO253" s="45"/>
      <c r="AP253" s="957"/>
      <c r="AQ253" s="40"/>
      <c r="AR253" s="958"/>
      <c r="AS253" s="965"/>
      <c r="AT253" s="707" t="s">
        <v>609</v>
      </c>
      <c r="AU253" s="707" t="s">
        <v>856</v>
      </c>
    </row>
    <row r="254" spans="1:60" s="30" customFormat="1" ht="15.75" customHeight="1" x14ac:dyDescent="0.25">
      <c r="A254" s="946" t="s">
        <v>851</v>
      </c>
      <c r="B254" s="948" t="s">
        <v>19</v>
      </c>
      <c r="C254" s="947" t="s">
        <v>852</v>
      </c>
      <c r="D254" s="41"/>
      <c r="E254" s="40"/>
      <c r="F254" s="41"/>
      <c r="G254" s="40"/>
      <c r="H254" s="41"/>
      <c r="I254" s="42"/>
      <c r="J254" s="43"/>
      <c r="K254" s="40">
        <v>4</v>
      </c>
      <c r="L254" s="41">
        <v>2</v>
      </c>
      <c r="M254" s="40">
        <v>24</v>
      </c>
      <c r="N254" s="41">
        <v>3</v>
      </c>
      <c r="O254" s="44" t="s">
        <v>70</v>
      </c>
      <c r="P254" s="41"/>
      <c r="Q254" s="40"/>
      <c r="R254" s="41"/>
      <c r="S254" s="40"/>
      <c r="T254" s="41"/>
      <c r="U254" s="734"/>
      <c r="V254" s="41"/>
      <c r="W254" s="40">
        <v>4</v>
      </c>
      <c r="X254" s="41">
        <v>2</v>
      </c>
      <c r="Y254" s="40">
        <v>24</v>
      </c>
      <c r="Z254" s="41">
        <v>3</v>
      </c>
      <c r="AA254" s="44" t="s">
        <v>70</v>
      </c>
      <c r="AB254" s="41"/>
      <c r="AC254" s="40"/>
      <c r="AD254" s="41"/>
      <c r="AE254" s="40"/>
      <c r="AF254" s="41"/>
      <c r="AG254" s="42"/>
      <c r="AH254" s="43"/>
      <c r="AI254" s="40"/>
      <c r="AJ254" s="41"/>
      <c r="AK254" s="40"/>
      <c r="AL254" s="41"/>
      <c r="AM254" s="44"/>
      <c r="AN254" s="964"/>
      <c r="AO254" s="45"/>
      <c r="AP254" s="957"/>
      <c r="AQ254" s="40"/>
      <c r="AR254" s="958"/>
      <c r="AS254" s="965"/>
      <c r="AT254" s="707" t="s">
        <v>440</v>
      </c>
      <c r="AU254" s="707" t="s">
        <v>645</v>
      </c>
    </row>
    <row r="255" spans="1:60" s="30" customFormat="1" ht="15.75" customHeight="1" x14ac:dyDescent="0.25">
      <c r="A255" s="946" t="s">
        <v>853</v>
      </c>
      <c r="B255" s="948" t="s">
        <v>19</v>
      </c>
      <c r="C255" s="947" t="s">
        <v>854</v>
      </c>
      <c r="D255" s="41"/>
      <c r="E255" s="40"/>
      <c r="F255" s="41"/>
      <c r="G255" s="40"/>
      <c r="H255" s="41"/>
      <c r="I255" s="42"/>
      <c r="J255" s="43">
        <v>1</v>
      </c>
      <c r="K255" s="40">
        <v>16</v>
      </c>
      <c r="L255" s="41">
        <v>1</v>
      </c>
      <c r="M255" s="40">
        <v>12</v>
      </c>
      <c r="N255" s="41">
        <v>3</v>
      </c>
      <c r="O255" s="44" t="s">
        <v>67</v>
      </c>
      <c r="P255" s="43">
        <v>1</v>
      </c>
      <c r="Q255" s="40">
        <v>16</v>
      </c>
      <c r="R255" s="41">
        <v>1</v>
      </c>
      <c r="S255" s="40">
        <v>12</v>
      </c>
      <c r="T255" s="41">
        <v>3</v>
      </c>
      <c r="U255" s="44" t="s">
        <v>67</v>
      </c>
      <c r="V255" s="43">
        <v>1</v>
      </c>
      <c r="W255" s="40">
        <v>16</v>
      </c>
      <c r="X255" s="41">
        <v>1</v>
      </c>
      <c r="Y255" s="40">
        <v>12</v>
      </c>
      <c r="Z255" s="41">
        <v>3</v>
      </c>
      <c r="AA255" s="44" t="s">
        <v>67</v>
      </c>
      <c r="AB255" s="43">
        <v>1</v>
      </c>
      <c r="AC255" s="40">
        <v>16</v>
      </c>
      <c r="AD255" s="41">
        <v>1</v>
      </c>
      <c r="AE255" s="40">
        <v>12</v>
      </c>
      <c r="AF255" s="41">
        <v>3</v>
      </c>
      <c r="AG255" s="44" t="s">
        <v>67</v>
      </c>
      <c r="AH255" s="43"/>
      <c r="AI255" s="40"/>
      <c r="AJ255" s="41"/>
      <c r="AK255" s="40"/>
      <c r="AL255" s="41"/>
      <c r="AM255" s="44"/>
      <c r="AN255" s="964"/>
      <c r="AO255" s="45"/>
      <c r="AP255" s="957"/>
      <c r="AQ255" s="40"/>
      <c r="AR255" s="958"/>
      <c r="AS255" s="965"/>
      <c r="AT255" s="707" t="s">
        <v>437</v>
      </c>
      <c r="AU255" s="707" t="s">
        <v>855</v>
      </c>
    </row>
    <row r="256" spans="1:60" s="30" customFormat="1" ht="15.75" customHeight="1" x14ac:dyDescent="0.2">
      <c r="A256" s="144"/>
      <c r="B256" s="99" t="s">
        <v>19</v>
      </c>
      <c r="C256" s="750"/>
      <c r="D256" s="41"/>
      <c r="E256" s="40"/>
      <c r="F256" s="41"/>
      <c r="G256" s="40"/>
      <c r="H256" s="41"/>
      <c r="I256" s="42"/>
      <c r="J256" s="43"/>
      <c r="K256" s="40"/>
      <c r="L256" s="41"/>
      <c r="M256" s="40"/>
      <c r="N256" s="41"/>
      <c r="O256" s="44"/>
      <c r="P256" s="41"/>
      <c r="Q256" s="40"/>
      <c r="R256" s="41"/>
      <c r="S256" s="40"/>
      <c r="T256" s="41"/>
      <c r="U256" s="734"/>
      <c r="V256" s="41"/>
      <c r="W256" s="40"/>
      <c r="X256" s="41"/>
      <c r="Y256" s="40"/>
      <c r="Z256" s="41"/>
      <c r="AA256" s="44"/>
      <c r="AB256" s="41"/>
      <c r="AC256" s="40"/>
      <c r="AD256" s="41"/>
      <c r="AE256" s="40"/>
      <c r="AF256" s="41"/>
      <c r="AG256" s="42"/>
      <c r="AH256" s="43"/>
      <c r="AI256" s="40"/>
      <c r="AJ256" s="41"/>
      <c r="AK256" s="40"/>
      <c r="AL256" s="41"/>
      <c r="AM256" s="44"/>
      <c r="AN256" s="964"/>
      <c r="AO256" s="45"/>
      <c r="AP256" s="957"/>
      <c r="AQ256" s="40"/>
      <c r="AR256" s="958"/>
      <c r="AS256" s="976"/>
      <c r="AT256" s="760"/>
      <c r="AU256" s="707"/>
    </row>
    <row r="257" spans="1:59" ht="15.75" customHeight="1" x14ac:dyDescent="0.2">
      <c r="A257" s="388"/>
      <c r="B257" s="211" t="s">
        <v>19</v>
      </c>
      <c r="C257" s="751"/>
      <c r="D257" s="746"/>
      <c r="E257" s="57"/>
      <c r="F257" s="21"/>
      <c r="G257" s="57"/>
      <c r="H257" s="21"/>
      <c r="I257" s="58"/>
      <c r="J257" s="59"/>
      <c r="K257" s="57"/>
      <c r="L257" s="21"/>
      <c r="M257" s="57"/>
      <c r="N257" s="21"/>
      <c r="O257" s="60"/>
      <c r="P257" s="21"/>
      <c r="Q257" s="57"/>
      <c r="R257" s="21"/>
      <c r="S257" s="57"/>
      <c r="T257" s="21"/>
      <c r="U257" s="747"/>
      <c r="V257" s="746"/>
      <c r="W257" s="57"/>
      <c r="X257" s="21"/>
      <c r="Y257" s="57"/>
      <c r="Z257" s="21"/>
      <c r="AA257" s="58"/>
      <c r="AB257" s="59"/>
      <c r="AC257" s="57"/>
      <c r="AD257" s="21"/>
      <c r="AE257" s="57"/>
      <c r="AF257" s="21"/>
      <c r="AG257" s="60"/>
      <c r="AH257" s="59"/>
      <c r="AI257" s="57"/>
      <c r="AJ257" s="61"/>
      <c r="AK257" s="57"/>
      <c r="AL257" s="61"/>
      <c r="AM257" s="755"/>
      <c r="AN257" s="977"/>
      <c r="AO257" s="978"/>
      <c r="AP257" s="979"/>
      <c r="AQ257" s="978"/>
      <c r="AR257" s="979"/>
      <c r="AS257" s="980"/>
      <c r="AT257" s="761"/>
      <c r="AU257" s="709"/>
      <c r="AV257" s="62"/>
      <c r="AW257" s="63"/>
      <c r="AX257" s="62"/>
      <c r="AY257" s="62"/>
      <c r="AZ257" s="63"/>
      <c r="BA257" s="63"/>
      <c r="BB257" s="63"/>
      <c r="BC257" s="63"/>
      <c r="BD257" s="64"/>
      <c r="BE257" s="65"/>
      <c r="BF257" s="66"/>
      <c r="BG257" s="66"/>
    </row>
    <row r="258" spans="1:59" ht="15.75" customHeight="1" x14ac:dyDescent="0.2">
      <c r="A258" s="388"/>
      <c r="B258" s="99" t="s">
        <v>19</v>
      </c>
      <c r="C258" s="752"/>
      <c r="D258" s="67"/>
      <c r="E258" s="45"/>
      <c r="F258" s="67"/>
      <c r="G258" s="45"/>
      <c r="H258" s="67"/>
      <c r="I258" s="68"/>
      <c r="J258" s="69"/>
      <c r="K258" s="45"/>
      <c r="L258" s="67"/>
      <c r="M258" s="45"/>
      <c r="N258" s="67"/>
      <c r="O258" s="70"/>
      <c r="P258" s="67"/>
      <c r="Q258" s="45"/>
      <c r="R258" s="67"/>
      <c r="S258" s="45"/>
      <c r="T258" s="67"/>
      <c r="U258" s="767"/>
      <c r="V258" s="67"/>
      <c r="W258" s="45"/>
      <c r="X258" s="67"/>
      <c r="Y258" s="45"/>
      <c r="Z258" s="67"/>
      <c r="AA258" s="70"/>
      <c r="AB258" s="67"/>
      <c r="AC258" s="45"/>
      <c r="AD258" s="67"/>
      <c r="AE258" s="45"/>
      <c r="AF258" s="67"/>
      <c r="AG258" s="68"/>
      <c r="AH258" s="69"/>
      <c r="AI258" s="45"/>
      <c r="AJ258" s="67"/>
      <c r="AK258" s="45"/>
      <c r="AL258" s="67"/>
      <c r="AM258" s="756"/>
      <c r="AN258" s="981"/>
      <c r="AO258" s="45"/>
      <c r="AP258" s="981"/>
      <c r="AQ258" s="45"/>
      <c r="AR258" s="982"/>
      <c r="AS258" s="983"/>
      <c r="AT258" s="753"/>
      <c r="AU258" s="707"/>
      <c r="AV258" s="62"/>
      <c r="AW258" s="63"/>
      <c r="AX258" s="62"/>
      <c r="AY258" s="62"/>
      <c r="AZ258" s="63"/>
      <c r="BA258" s="63"/>
      <c r="BB258" s="63"/>
      <c r="BC258" s="63"/>
      <c r="BD258" s="64"/>
      <c r="BE258" s="65"/>
      <c r="BF258" s="66"/>
      <c r="BG258" s="66"/>
    </row>
    <row r="259" spans="1:59" s="30" customFormat="1" ht="34.5" customHeight="1" x14ac:dyDescent="0.2">
      <c r="A259" s="144"/>
      <c r="B259" s="104" t="s">
        <v>19</v>
      </c>
      <c r="C259" s="750"/>
      <c r="D259" s="749"/>
      <c r="E259" s="706"/>
      <c r="F259" s="705"/>
      <c r="G259" s="706"/>
      <c r="H259" s="705"/>
      <c r="I259" s="765"/>
      <c r="J259" s="749"/>
      <c r="K259" s="706"/>
      <c r="L259" s="705"/>
      <c r="M259" s="71"/>
      <c r="N259" s="67"/>
      <c r="O259" s="767"/>
      <c r="P259" s="67"/>
      <c r="Q259" s="45"/>
      <c r="R259" s="67"/>
      <c r="S259" s="45"/>
      <c r="T259" s="67"/>
      <c r="U259" s="767"/>
      <c r="V259" s="763"/>
      <c r="W259" s="106"/>
      <c r="X259" s="105"/>
      <c r="Y259" s="106"/>
      <c r="Z259" s="105"/>
      <c r="AA259" s="764"/>
      <c r="AB259" s="763"/>
      <c r="AC259" s="106"/>
      <c r="AD259" s="105"/>
      <c r="AE259" s="106"/>
      <c r="AF259" s="105"/>
      <c r="AG259" s="764"/>
      <c r="AH259" s="763"/>
      <c r="AI259" s="106"/>
      <c r="AJ259" s="105"/>
      <c r="AK259" s="106"/>
      <c r="AL259" s="105"/>
      <c r="AM259" s="757"/>
      <c r="AN259" s="984"/>
      <c r="AO259" s="48"/>
      <c r="AP259" s="985"/>
      <c r="AQ259" s="48"/>
      <c r="AR259" s="986"/>
      <c r="AS259" s="987"/>
      <c r="AT259" s="762"/>
      <c r="AU259" s="710"/>
    </row>
    <row r="260" spans="1:59" s="30" customFormat="1" ht="21" customHeight="1" x14ac:dyDescent="0.2">
      <c r="A260" s="701"/>
      <c r="B260" s="702" t="s">
        <v>19</v>
      </c>
      <c r="C260" s="768"/>
      <c r="D260" s="749"/>
      <c r="E260" s="706"/>
      <c r="F260" s="705"/>
      <c r="G260" s="706"/>
      <c r="H260" s="705"/>
      <c r="I260" s="765"/>
      <c r="J260" s="749"/>
      <c r="K260" s="706"/>
      <c r="L260" s="705"/>
      <c r="M260" s="703"/>
      <c r="N260" s="102"/>
      <c r="O260" s="765"/>
      <c r="P260" s="749"/>
      <c r="Q260" s="48"/>
      <c r="R260" s="102"/>
      <c r="S260" s="48"/>
      <c r="T260" s="102"/>
      <c r="U260" s="765"/>
      <c r="V260" s="749"/>
      <c r="W260" s="48"/>
      <c r="X260" s="102"/>
      <c r="Y260" s="48"/>
      <c r="Z260" s="102"/>
      <c r="AA260" s="765"/>
      <c r="AB260" s="749"/>
      <c r="AC260" s="48"/>
      <c r="AD260" s="102"/>
      <c r="AE260" s="48"/>
      <c r="AF260" s="102"/>
      <c r="AG260" s="765"/>
      <c r="AH260" s="749"/>
      <c r="AI260" s="48"/>
      <c r="AJ260" s="102"/>
      <c r="AK260" s="48"/>
      <c r="AL260" s="102"/>
      <c r="AM260" s="758"/>
      <c r="AN260" s="984"/>
      <c r="AO260" s="48"/>
      <c r="AP260" s="985"/>
      <c r="AQ260" s="48"/>
      <c r="AR260" s="986"/>
      <c r="AS260" s="987"/>
      <c r="AT260" s="753"/>
      <c r="AU260" s="710"/>
    </row>
    <row r="261" spans="1:59" s="30" customFormat="1" ht="16.5" customHeight="1" thickBot="1" x14ac:dyDescent="0.25">
      <c r="A261" s="854"/>
      <c r="B261" s="855" t="s">
        <v>19</v>
      </c>
      <c r="C261" s="856"/>
      <c r="D261" s="857"/>
      <c r="E261" s="858"/>
      <c r="F261" s="859"/>
      <c r="G261" s="858"/>
      <c r="H261" s="859"/>
      <c r="I261" s="860"/>
      <c r="J261" s="857"/>
      <c r="K261" s="858"/>
      <c r="L261" s="859"/>
      <c r="M261" s="754"/>
      <c r="N261" s="861"/>
      <c r="O261" s="766"/>
      <c r="P261" s="861"/>
      <c r="Q261" s="704"/>
      <c r="R261" s="861"/>
      <c r="S261" s="704"/>
      <c r="T261" s="861"/>
      <c r="U261" s="862"/>
      <c r="V261" s="863"/>
      <c r="W261" s="704"/>
      <c r="X261" s="861"/>
      <c r="Y261" s="704"/>
      <c r="Z261" s="861"/>
      <c r="AA261" s="766"/>
      <c r="AB261" s="861"/>
      <c r="AC261" s="704"/>
      <c r="AD261" s="861"/>
      <c r="AE261" s="704"/>
      <c r="AF261" s="861"/>
      <c r="AG261" s="862"/>
      <c r="AH261" s="863"/>
      <c r="AI261" s="704"/>
      <c r="AJ261" s="861"/>
      <c r="AK261" s="704"/>
      <c r="AL261" s="861"/>
      <c r="AM261" s="759"/>
      <c r="AN261" s="988"/>
      <c r="AO261" s="858"/>
      <c r="AP261" s="989"/>
      <c r="AQ261" s="858"/>
      <c r="AR261" s="990"/>
      <c r="AS261" s="991"/>
      <c r="AT261" s="769"/>
      <c r="AU261" s="864"/>
    </row>
  </sheetData>
  <sheetProtection selectLockedCells="1" selectUnlockedCells="1"/>
  <protectedRanges>
    <protectedRange sqref="C50" name="Tartomány1_2_1_2_2"/>
    <protectedRange sqref="C40:C45" name="Tartomány1_2_1_2_1_1"/>
    <protectedRange sqref="C19" name="Tartomány1_2_1_1_1_1"/>
    <protectedRange sqref="C76" name="Tartomány1_2_1_2_1_1_2"/>
  </protectedRanges>
  <mergeCells count="94">
    <mergeCell ref="AN104:AQ104"/>
    <mergeCell ref="AR104:AS104"/>
    <mergeCell ref="AN101:AQ101"/>
    <mergeCell ref="AR101:AS101"/>
    <mergeCell ref="AN102:AQ102"/>
    <mergeCell ref="AR102:AS102"/>
    <mergeCell ref="AN103:AQ103"/>
    <mergeCell ref="AR103:AS103"/>
    <mergeCell ref="AN98:AQ98"/>
    <mergeCell ref="AR98:AS98"/>
    <mergeCell ref="AN99:AQ99"/>
    <mergeCell ref="AR99:AS99"/>
    <mergeCell ref="AN100:AQ100"/>
    <mergeCell ref="AR100:AS100"/>
    <mergeCell ref="AN95:AQ95"/>
    <mergeCell ref="AR95:AS95"/>
    <mergeCell ref="AN96:AQ96"/>
    <mergeCell ref="AR96:AS96"/>
    <mergeCell ref="AN97:AQ97"/>
    <mergeCell ref="AR97:AS97"/>
    <mergeCell ref="AN92:AQ92"/>
    <mergeCell ref="AR92:AS92"/>
    <mergeCell ref="AN93:AQ93"/>
    <mergeCell ref="AR93:AS93"/>
    <mergeCell ref="AN94:AQ94"/>
    <mergeCell ref="AR94:AS94"/>
    <mergeCell ref="AN89:AQ89"/>
    <mergeCell ref="AR89:AS89"/>
    <mergeCell ref="AN90:AQ90"/>
    <mergeCell ref="AR90:AS90"/>
    <mergeCell ref="AN91:AQ91"/>
    <mergeCell ref="AR91:AS91"/>
    <mergeCell ref="AT5:AT8"/>
    <mergeCell ref="AU5:AU8"/>
    <mergeCell ref="A83:AS83"/>
    <mergeCell ref="AF7:AF8"/>
    <mergeCell ref="U7:U8"/>
    <mergeCell ref="V7:W7"/>
    <mergeCell ref="AB7:AC7"/>
    <mergeCell ref="AJ7:AK7"/>
    <mergeCell ref="AG7:AG8"/>
    <mergeCell ref="X7:Y7"/>
    <mergeCell ref="V6:AA6"/>
    <mergeCell ref="P9:AM9"/>
    <mergeCell ref="AD7:AE7"/>
    <mergeCell ref="P69:AM69"/>
    <mergeCell ref="AM7:AM8"/>
    <mergeCell ref="J6:O6"/>
    <mergeCell ref="AR7:AR8"/>
    <mergeCell ref="AS7:AS8"/>
    <mergeCell ref="AN7:AO7"/>
    <mergeCell ref="A165:AM165"/>
    <mergeCell ref="A164:AM164"/>
    <mergeCell ref="P84:AM84"/>
    <mergeCell ref="AN128:AQ128"/>
    <mergeCell ref="AR128:AS128"/>
    <mergeCell ref="AN85:AQ85"/>
    <mergeCell ref="AR85:AS85"/>
    <mergeCell ref="AN86:AQ86"/>
    <mergeCell ref="AR86:AS86"/>
    <mergeCell ref="AN87:AQ87"/>
    <mergeCell ref="AR87:AS87"/>
    <mergeCell ref="AN88:AQ88"/>
    <mergeCell ref="AR88:AS88"/>
    <mergeCell ref="P78:AM78"/>
    <mergeCell ref="AP7:AQ7"/>
    <mergeCell ref="AN5:AS6"/>
    <mergeCell ref="AL7:AL8"/>
    <mergeCell ref="A1:AS1"/>
    <mergeCell ref="A2:AS2"/>
    <mergeCell ref="A3:AS3"/>
    <mergeCell ref="Z7:Z8"/>
    <mergeCell ref="AA7:AA8"/>
    <mergeCell ref="A4:AS4"/>
    <mergeCell ref="A5:A8"/>
    <mergeCell ref="B5:B8"/>
    <mergeCell ref="C5:C8"/>
    <mergeCell ref="AB6:AG6"/>
    <mergeCell ref="AH6:AM6"/>
    <mergeCell ref="P5:AM5"/>
    <mergeCell ref="D6:I6"/>
    <mergeCell ref="H7:H8"/>
    <mergeCell ref="I7:I8"/>
    <mergeCell ref="AH7:AI7"/>
    <mergeCell ref="P7:Q7"/>
    <mergeCell ref="P6:U6"/>
    <mergeCell ref="R7:S7"/>
    <mergeCell ref="T7:T8"/>
    <mergeCell ref="D7:E7"/>
    <mergeCell ref="F7:G7"/>
    <mergeCell ref="J7:K7"/>
    <mergeCell ref="L7:M7"/>
    <mergeCell ref="N7:N8"/>
    <mergeCell ref="O7:O8"/>
  </mergeCells>
  <phoneticPr fontId="0" type="noConversion"/>
  <pageMargins left="0.19685039370078741" right="0.19685039370078741" top="0.19685039370078741" bottom="0.19685039370078741" header="0.11811023622047245" footer="0.11811023622047245"/>
  <pageSetup paperSize="8" scale="53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fitToPage="1"/>
  </sheetPr>
  <dimension ref="A1:EV161"/>
  <sheetViews>
    <sheetView topLeftCell="A6" zoomScale="96" zoomScaleNormal="96" zoomScaleSheetLayoutView="40" workbookViewId="0">
      <selection activeCell="AR33" sqref="AR33"/>
    </sheetView>
  </sheetViews>
  <sheetFormatPr defaultColWidth="10.6640625" defaultRowHeight="15" x14ac:dyDescent="0.2"/>
  <cols>
    <col min="1" max="1" width="17.1640625" style="94" customWidth="1"/>
    <col min="2" max="2" width="7.1640625" style="22" customWidth="1"/>
    <col min="3" max="3" width="60.33203125" style="22" customWidth="1"/>
    <col min="4" max="4" width="5.33203125" style="22" customWidth="1"/>
    <col min="5" max="5" width="6.6640625" style="22" customWidth="1"/>
    <col min="6" max="6" width="5.33203125" style="22" customWidth="1"/>
    <col min="7" max="7" width="6.6640625" style="22" customWidth="1"/>
    <col min="8" max="8" width="5.33203125" style="22" customWidth="1"/>
    <col min="9" max="9" width="5.6640625" style="22" bestFit="1" customWidth="1"/>
    <col min="10" max="10" width="5.33203125" style="22" customWidth="1"/>
    <col min="11" max="11" width="6.6640625" style="22" customWidth="1"/>
    <col min="12" max="12" width="5.33203125" style="22" customWidth="1"/>
    <col min="13" max="13" width="6.6640625" style="22" customWidth="1"/>
    <col min="14" max="14" width="5.33203125" style="22" customWidth="1"/>
    <col min="15" max="15" width="5.6640625" style="22" bestFit="1" customWidth="1"/>
    <col min="16" max="16" width="5.33203125" style="22" bestFit="1" customWidth="1"/>
    <col min="17" max="17" width="6.6640625" style="22" customWidth="1"/>
    <col min="18" max="18" width="5.33203125" style="22" bestFit="1" customWidth="1"/>
    <col min="19" max="19" width="6.6640625" style="22" customWidth="1"/>
    <col min="20" max="20" width="5.33203125" style="22" customWidth="1"/>
    <col min="21" max="21" width="5.6640625" style="22" bestFit="1" customWidth="1"/>
    <col min="22" max="22" width="5.33203125" style="22" bestFit="1" customWidth="1"/>
    <col min="23" max="23" width="6.6640625" style="22" customWidth="1"/>
    <col min="24" max="24" width="5.33203125" style="22" bestFit="1" customWidth="1"/>
    <col min="25" max="25" width="6.6640625" style="22" customWidth="1"/>
    <col min="26" max="26" width="5.33203125" style="22" customWidth="1"/>
    <col min="27" max="27" width="5.6640625" style="22" bestFit="1" customWidth="1"/>
    <col min="28" max="28" width="5.33203125" style="22" customWidth="1"/>
    <col min="29" max="29" width="6.6640625" style="22" customWidth="1"/>
    <col min="30" max="30" width="5.33203125" style="22" customWidth="1"/>
    <col min="31" max="31" width="6.6640625" style="22" customWidth="1"/>
    <col min="32" max="32" width="5.33203125" style="22" customWidth="1"/>
    <col min="33" max="33" width="5.6640625" style="22" bestFit="1" customWidth="1"/>
    <col min="34" max="34" width="5.33203125" style="22" customWidth="1"/>
    <col min="35" max="35" width="6.6640625" style="22" customWidth="1"/>
    <col min="36" max="36" width="5.33203125" style="22" customWidth="1"/>
    <col min="37" max="37" width="6.6640625" style="22" customWidth="1"/>
    <col min="38" max="38" width="5.33203125" style="22" customWidth="1"/>
    <col min="39" max="39" width="5.6640625" style="22" bestFit="1" customWidth="1"/>
    <col min="40" max="40" width="6.6640625" style="22" bestFit="1" customWidth="1"/>
    <col min="41" max="41" width="7.33203125" style="22" customWidth="1"/>
    <col min="42" max="42" width="6.6640625" style="22" bestFit="1" customWidth="1"/>
    <col min="43" max="43" width="7.83203125" style="22" bestFit="1" customWidth="1"/>
    <col min="44" max="44" width="6.6640625" style="22" bestFit="1" customWidth="1"/>
    <col min="45" max="45" width="9" style="22" customWidth="1"/>
    <col min="46" max="46" width="52.6640625" style="22" customWidth="1"/>
    <col min="47" max="47" width="39" style="22" customWidth="1"/>
    <col min="48" max="16384" width="10.6640625" style="22"/>
  </cols>
  <sheetData>
    <row r="1" spans="1:47" ht="22.15" customHeight="1" x14ac:dyDescent="0.2">
      <c r="A1" s="1066" t="s">
        <v>0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6"/>
      <c r="W1" s="1066"/>
      <c r="X1" s="1066"/>
      <c r="Y1" s="1066"/>
      <c r="Z1" s="1066"/>
      <c r="AA1" s="1066"/>
      <c r="AB1" s="1066"/>
      <c r="AC1" s="1066"/>
      <c r="AD1" s="1066"/>
      <c r="AE1" s="1066"/>
      <c r="AF1" s="1066"/>
      <c r="AG1" s="1066"/>
      <c r="AH1" s="1066"/>
      <c r="AI1" s="1066"/>
      <c r="AJ1" s="1066"/>
      <c r="AK1" s="1066"/>
      <c r="AL1" s="1066"/>
      <c r="AM1" s="1066"/>
      <c r="AN1" s="1066"/>
      <c r="AO1" s="1066"/>
      <c r="AP1" s="1066"/>
      <c r="AQ1" s="1066"/>
      <c r="AR1" s="1066"/>
      <c r="AS1" s="1066"/>
    </row>
    <row r="2" spans="1:47" ht="22.15" customHeight="1" x14ac:dyDescent="0.2">
      <c r="A2" s="1022" t="s">
        <v>343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/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1022"/>
      <c r="AG2" s="1022"/>
      <c r="AH2" s="1022"/>
      <c r="AI2" s="1022"/>
      <c r="AJ2" s="1022"/>
      <c r="AK2" s="1022"/>
      <c r="AL2" s="1022"/>
      <c r="AM2" s="1022"/>
      <c r="AN2" s="1022"/>
      <c r="AO2" s="1022"/>
      <c r="AP2" s="1022"/>
      <c r="AQ2" s="1022"/>
      <c r="AR2" s="1022"/>
      <c r="AS2" s="1022"/>
    </row>
    <row r="3" spans="1:47" ht="23.25" x14ac:dyDescent="0.2">
      <c r="A3" s="1079" t="s">
        <v>344</v>
      </c>
      <c r="B3" s="1079"/>
      <c r="C3" s="1079"/>
      <c r="D3" s="1079"/>
      <c r="E3" s="1079"/>
      <c r="F3" s="1079"/>
      <c r="G3" s="1079"/>
      <c r="H3" s="1079"/>
      <c r="I3" s="1079"/>
      <c r="J3" s="1079"/>
      <c r="K3" s="1079"/>
      <c r="L3" s="1079"/>
      <c r="M3" s="1079"/>
      <c r="N3" s="1079"/>
      <c r="O3" s="1079"/>
      <c r="P3" s="1079"/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79"/>
      <c r="AD3" s="1079"/>
      <c r="AE3" s="1079"/>
      <c r="AF3" s="1079"/>
      <c r="AG3" s="1079"/>
      <c r="AH3" s="1079"/>
      <c r="AI3" s="1079"/>
      <c r="AJ3" s="1079"/>
      <c r="AK3" s="1079"/>
      <c r="AL3" s="1079"/>
      <c r="AM3" s="1079"/>
      <c r="AN3" s="1079"/>
      <c r="AO3" s="1079"/>
      <c r="AP3" s="1079"/>
      <c r="AQ3" s="1079"/>
      <c r="AR3" s="1079"/>
      <c r="AS3" s="1079"/>
    </row>
    <row r="4" spans="1:47" s="73" customFormat="1" ht="23.25" x14ac:dyDescent="0.2">
      <c r="A4" s="1022" t="s">
        <v>630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2"/>
      <c r="Q4" s="1022"/>
      <c r="R4" s="1022"/>
      <c r="S4" s="1022"/>
      <c r="T4" s="1022"/>
      <c r="U4" s="1022"/>
      <c r="V4" s="1022"/>
      <c r="W4" s="1022"/>
      <c r="X4" s="1022"/>
      <c r="Y4" s="1022"/>
      <c r="Z4" s="1022"/>
      <c r="AA4" s="1022"/>
      <c r="AB4" s="1022"/>
      <c r="AC4" s="1022"/>
      <c r="AD4" s="1022"/>
      <c r="AE4" s="1022"/>
      <c r="AF4" s="1022"/>
      <c r="AG4" s="1022"/>
      <c r="AH4" s="1022"/>
      <c r="AI4" s="1022"/>
      <c r="AJ4" s="1022"/>
      <c r="AK4" s="1022"/>
      <c r="AL4" s="1022"/>
      <c r="AM4" s="1022"/>
      <c r="AN4" s="1022"/>
      <c r="AO4" s="1022"/>
      <c r="AP4" s="1022"/>
      <c r="AQ4" s="1022"/>
      <c r="AR4" s="1022"/>
      <c r="AS4" s="1022"/>
    </row>
    <row r="5" spans="1:47" ht="24" customHeight="1" thickBot="1" x14ac:dyDescent="0.25">
      <c r="A5" s="1021" t="s">
        <v>342</v>
      </c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1"/>
      <c r="Z5" s="1021"/>
      <c r="AA5" s="1021"/>
      <c r="AB5" s="1021"/>
      <c r="AC5" s="1021"/>
      <c r="AD5" s="1021"/>
      <c r="AE5" s="1021"/>
      <c r="AF5" s="1021"/>
      <c r="AG5" s="1021"/>
      <c r="AH5" s="1021"/>
      <c r="AI5" s="1021"/>
      <c r="AJ5" s="1021"/>
      <c r="AK5" s="1021"/>
      <c r="AL5" s="1021"/>
      <c r="AM5" s="1021"/>
      <c r="AN5" s="1021"/>
      <c r="AO5" s="1021"/>
      <c r="AP5" s="1021"/>
      <c r="AQ5" s="1021"/>
      <c r="AR5" s="1021"/>
      <c r="AS5" s="1021"/>
    </row>
    <row r="6" spans="1:47" ht="15.75" customHeight="1" thickTop="1" thickBot="1" x14ac:dyDescent="0.25">
      <c r="A6" s="1100" t="s">
        <v>1</v>
      </c>
      <c r="B6" s="1103" t="s">
        <v>2</v>
      </c>
      <c r="C6" s="1106" t="s">
        <v>3</v>
      </c>
      <c r="D6" s="1067" t="s">
        <v>4</v>
      </c>
      <c r="E6" s="1068"/>
      <c r="F6" s="1068"/>
      <c r="G6" s="1068"/>
      <c r="H6" s="1068"/>
      <c r="I6" s="1068"/>
      <c r="J6" s="1068"/>
      <c r="K6" s="1068"/>
      <c r="L6" s="1068"/>
      <c r="M6" s="1068"/>
      <c r="N6" s="1068"/>
      <c r="O6" s="1068"/>
      <c r="P6" s="1068"/>
      <c r="Q6" s="1068"/>
      <c r="R6" s="1068"/>
      <c r="S6" s="1068"/>
      <c r="T6" s="1068"/>
      <c r="U6" s="1068"/>
      <c r="V6" s="1068"/>
      <c r="W6" s="1068"/>
      <c r="X6" s="1068"/>
      <c r="Y6" s="1068"/>
      <c r="Z6" s="1068"/>
      <c r="AA6" s="1068"/>
      <c r="AB6" s="1067" t="s">
        <v>4</v>
      </c>
      <c r="AC6" s="1068"/>
      <c r="AD6" s="1068"/>
      <c r="AE6" s="1068"/>
      <c r="AF6" s="1068"/>
      <c r="AG6" s="1068"/>
      <c r="AH6" s="1068"/>
      <c r="AI6" s="1068"/>
      <c r="AJ6" s="1068"/>
      <c r="AK6" s="1068"/>
      <c r="AL6" s="1068"/>
      <c r="AM6" s="1068"/>
      <c r="AN6" s="1109" t="s">
        <v>5</v>
      </c>
      <c r="AO6" s="1110"/>
      <c r="AP6" s="1110"/>
      <c r="AQ6" s="1110"/>
      <c r="AR6" s="1110"/>
      <c r="AS6" s="1111"/>
      <c r="AT6" s="1056" t="s">
        <v>48</v>
      </c>
      <c r="AU6" s="1056" t="s">
        <v>49</v>
      </c>
    </row>
    <row r="7" spans="1:47" ht="15.75" customHeight="1" x14ac:dyDescent="0.2">
      <c r="A7" s="1101"/>
      <c r="B7" s="1104"/>
      <c r="C7" s="1107"/>
      <c r="D7" s="1069" t="s">
        <v>6</v>
      </c>
      <c r="E7" s="1070"/>
      <c r="F7" s="1070"/>
      <c r="G7" s="1070"/>
      <c r="H7" s="1070"/>
      <c r="I7" s="1071"/>
      <c r="J7" s="1072" t="s">
        <v>7</v>
      </c>
      <c r="K7" s="1070"/>
      <c r="L7" s="1070"/>
      <c r="M7" s="1070"/>
      <c r="N7" s="1070"/>
      <c r="O7" s="1073"/>
      <c r="P7" s="1069" t="s">
        <v>8</v>
      </c>
      <c r="Q7" s="1070"/>
      <c r="R7" s="1070"/>
      <c r="S7" s="1070"/>
      <c r="T7" s="1070"/>
      <c r="U7" s="1071"/>
      <c r="V7" s="1072" t="s">
        <v>9</v>
      </c>
      <c r="W7" s="1070"/>
      <c r="X7" s="1070"/>
      <c r="Y7" s="1070"/>
      <c r="Z7" s="1070"/>
      <c r="AA7" s="1071"/>
      <c r="AB7" s="1069" t="s">
        <v>10</v>
      </c>
      <c r="AC7" s="1070"/>
      <c r="AD7" s="1070"/>
      <c r="AE7" s="1070"/>
      <c r="AF7" s="1070"/>
      <c r="AG7" s="1071"/>
      <c r="AH7" s="1072" t="s">
        <v>11</v>
      </c>
      <c r="AI7" s="1070"/>
      <c r="AJ7" s="1070"/>
      <c r="AK7" s="1070"/>
      <c r="AL7" s="1070"/>
      <c r="AM7" s="1073"/>
      <c r="AN7" s="1112"/>
      <c r="AO7" s="1113"/>
      <c r="AP7" s="1113"/>
      <c r="AQ7" s="1113"/>
      <c r="AR7" s="1113"/>
      <c r="AS7" s="1114"/>
      <c r="AT7" s="1093"/>
      <c r="AU7" s="1057"/>
    </row>
    <row r="8" spans="1:47" ht="15.75" customHeight="1" x14ac:dyDescent="0.2">
      <c r="A8" s="1101"/>
      <c r="B8" s="1104"/>
      <c r="C8" s="1107"/>
      <c r="D8" s="1076" t="s">
        <v>12</v>
      </c>
      <c r="E8" s="1077"/>
      <c r="F8" s="1086" t="s">
        <v>13</v>
      </c>
      <c r="G8" s="1077"/>
      <c r="H8" s="1087" t="s">
        <v>14</v>
      </c>
      <c r="I8" s="1096" t="s">
        <v>37</v>
      </c>
      <c r="J8" s="1078" t="s">
        <v>12</v>
      </c>
      <c r="K8" s="1077"/>
      <c r="L8" s="1086" t="s">
        <v>13</v>
      </c>
      <c r="M8" s="1077"/>
      <c r="N8" s="1087" t="s">
        <v>14</v>
      </c>
      <c r="O8" s="1098" t="s">
        <v>37</v>
      </c>
      <c r="P8" s="1076" t="s">
        <v>12</v>
      </c>
      <c r="Q8" s="1077"/>
      <c r="R8" s="1086" t="s">
        <v>13</v>
      </c>
      <c r="S8" s="1077"/>
      <c r="T8" s="1087" t="s">
        <v>14</v>
      </c>
      <c r="U8" s="1096" t="s">
        <v>37</v>
      </c>
      <c r="V8" s="1078" t="s">
        <v>12</v>
      </c>
      <c r="W8" s="1077"/>
      <c r="X8" s="1086" t="s">
        <v>13</v>
      </c>
      <c r="Y8" s="1077"/>
      <c r="Z8" s="1087" t="s">
        <v>14</v>
      </c>
      <c r="AA8" s="1089" t="s">
        <v>37</v>
      </c>
      <c r="AB8" s="1076" t="s">
        <v>12</v>
      </c>
      <c r="AC8" s="1077"/>
      <c r="AD8" s="1086" t="s">
        <v>13</v>
      </c>
      <c r="AE8" s="1077"/>
      <c r="AF8" s="1087" t="s">
        <v>14</v>
      </c>
      <c r="AG8" s="1096" t="s">
        <v>37</v>
      </c>
      <c r="AH8" s="1078" t="s">
        <v>12</v>
      </c>
      <c r="AI8" s="1077"/>
      <c r="AJ8" s="1086" t="s">
        <v>13</v>
      </c>
      <c r="AK8" s="1077"/>
      <c r="AL8" s="1087" t="s">
        <v>14</v>
      </c>
      <c r="AM8" s="1089" t="s">
        <v>37</v>
      </c>
      <c r="AN8" s="1078" t="s">
        <v>12</v>
      </c>
      <c r="AO8" s="1077"/>
      <c r="AP8" s="1086" t="s">
        <v>13</v>
      </c>
      <c r="AQ8" s="1077"/>
      <c r="AR8" s="1087" t="s">
        <v>14</v>
      </c>
      <c r="AS8" s="1074" t="s">
        <v>44</v>
      </c>
      <c r="AT8" s="1093"/>
      <c r="AU8" s="1057"/>
    </row>
    <row r="9" spans="1:47" ht="79.900000000000006" customHeight="1" thickBot="1" x14ac:dyDescent="0.25">
      <c r="A9" s="1102"/>
      <c r="B9" s="1105"/>
      <c r="C9" s="1108"/>
      <c r="D9" s="74" t="s">
        <v>38</v>
      </c>
      <c r="E9" s="75" t="s">
        <v>39</v>
      </c>
      <c r="F9" s="76" t="s">
        <v>38</v>
      </c>
      <c r="G9" s="75" t="s">
        <v>39</v>
      </c>
      <c r="H9" s="1088"/>
      <c r="I9" s="1097"/>
      <c r="J9" s="77" t="s">
        <v>38</v>
      </c>
      <c r="K9" s="75" t="s">
        <v>39</v>
      </c>
      <c r="L9" s="76" t="s">
        <v>38</v>
      </c>
      <c r="M9" s="75" t="s">
        <v>39</v>
      </c>
      <c r="N9" s="1088"/>
      <c r="O9" s="1099"/>
      <c r="P9" s="74" t="s">
        <v>38</v>
      </c>
      <c r="Q9" s="75" t="s">
        <v>39</v>
      </c>
      <c r="R9" s="76" t="s">
        <v>38</v>
      </c>
      <c r="S9" s="75" t="s">
        <v>39</v>
      </c>
      <c r="T9" s="1088"/>
      <c r="U9" s="1097"/>
      <c r="V9" s="77" t="s">
        <v>38</v>
      </c>
      <c r="W9" s="75" t="s">
        <v>39</v>
      </c>
      <c r="X9" s="76" t="s">
        <v>38</v>
      </c>
      <c r="Y9" s="75" t="s">
        <v>39</v>
      </c>
      <c r="Z9" s="1088"/>
      <c r="AA9" s="1090"/>
      <c r="AB9" s="74" t="s">
        <v>38</v>
      </c>
      <c r="AC9" s="75" t="s">
        <v>39</v>
      </c>
      <c r="AD9" s="76" t="s">
        <v>38</v>
      </c>
      <c r="AE9" s="75" t="s">
        <v>39</v>
      </c>
      <c r="AF9" s="1088"/>
      <c r="AG9" s="1097"/>
      <c r="AH9" s="77" t="s">
        <v>38</v>
      </c>
      <c r="AI9" s="75" t="s">
        <v>39</v>
      </c>
      <c r="AJ9" s="76" t="s">
        <v>38</v>
      </c>
      <c r="AK9" s="75" t="s">
        <v>39</v>
      </c>
      <c r="AL9" s="1088"/>
      <c r="AM9" s="1090"/>
      <c r="AN9" s="77" t="s">
        <v>38</v>
      </c>
      <c r="AO9" s="75" t="s">
        <v>40</v>
      </c>
      <c r="AP9" s="76" t="s">
        <v>38</v>
      </c>
      <c r="AQ9" s="75" t="s">
        <v>40</v>
      </c>
      <c r="AR9" s="1088"/>
      <c r="AS9" s="1075"/>
      <c r="AT9" s="1093"/>
      <c r="AU9" s="1057"/>
    </row>
    <row r="10" spans="1:47" s="23" customFormat="1" ht="15.75" customHeight="1" thickBot="1" x14ac:dyDescent="0.3">
      <c r="A10" s="78"/>
      <c r="B10" s="79"/>
      <c r="C10" s="80" t="s">
        <v>55</v>
      </c>
      <c r="D10" s="81">
        <f>SUM(BŰIGSZAK!D82)</f>
        <v>11</v>
      </c>
      <c r="E10" s="81">
        <f>SUM(BŰIGSZAK!E82)</f>
        <v>136</v>
      </c>
      <c r="F10" s="81">
        <f>SUM(BŰIGSZAK!F82)</f>
        <v>26</v>
      </c>
      <c r="G10" s="81">
        <f>SUM(BŰIGSZAK!G82)</f>
        <v>290</v>
      </c>
      <c r="H10" s="81">
        <f>SUM(BŰIGSZAK!H82)</f>
        <v>25</v>
      </c>
      <c r="I10" s="81" t="s">
        <v>17</v>
      </c>
      <c r="J10" s="81">
        <f>SUM(BŰIGSZAK!J82)</f>
        <v>9</v>
      </c>
      <c r="K10" s="81">
        <f>SUM(BŰIGSZAK!K82)</f>
        <v>134</v>
      </c>
      <c r="L10" s="81">
        <f>SUM(BŰIGSZAK!L82)</f>
        <v>14</v>
      </c>
      <c r="M10" s="81">
        <f>SUM(BŰIGSZAK!M82)</f>
        <v>200</v>
      </c>
      <c r="N10" s="81">
        <f>SUM(BŰIGSZAK!N82)</f>
        <v>22</v>
      </c>
      <c r="O10" s="81" t="s">
        <v>17</v>
      </c>
      <c r="P10" s="81">
        <f>SUM(BŰIGSZAK!P82)</f>
        <v>10</v>
      </c>
      <c r="Q10" s="81">
        <f>SUM(BŰIGSZAK!Q82)</f>
        <v>140</v>
      </c>
      <c r="R10" s="81">
        <f>SUM(BŰIGSZAK!R82)</f>
        <v>14</v>
      </c>
      <c r="S10" s="81">
        <f>SUM(BŰIGSZAK!S82)</f>
        <v>196</v>
      </c>
      <c r="T10" s="81">
        <f>SUM(BŰIGSZAK!T82)</f>
        <v>24</v>
      </c>
      <c r="U10" s="81" t="s">
        <v>17</v>
      </c>
      <c r="V10" s="81">
        <f>SUM(BŰIGSZAK!V82)</f>
        <v>6</v>
      </c>
      <c r="W10" s="81">
        <f>SUM(BŰIGSZAK!W82)</f>
        <v>84</v>
      </c>
      <c r="X10" s="81">
        <f>SUM(BŰIGSZAK!X82)</f>
        <v>16</v>
      </c>
      <c r="Y10" s="81">
        <f>SUM(BŰIGSZAK!Y82)</f>
        <v>224</v>
      </c>
      <c r="Z10" s="81">
        <f>SUM(BŰIGSZAK!Z82)</f>
        <v>24</v>
      </c>
      <c r="AA10" s="81" t="s">
        <v>17</v>
      </c>
      <c r="AB10" s="81">
        <f>SUM(BŰIGSZAK!AB82)</f>
        <v>8</v>
      </c>
      <c r="AC10" s="81">
        <f>SUM(BŰIGSZAK!AC82)</f>
        <v>112</v>
      </c>
      <c r="AD10" s="81">
        <f>SUM(BŰIGSZAK!AD82)</f>
        <v>13</v>
      </c>
      <c r="AE10" s="81">
        <f>SUM(BŰIGSZAK!AE82)</f>
        <v>182</v>
      </c>
      <c r="AF10" s="81">
        <f>SUM(BŰIGSZAK!AF82)</f>
        <v>24</v>
      </c>
      <c r="AG10" s="81" t="s">
        <v>17</v>
      </c>
      <c r="AH10" s="81">
        <f>SUM(BŰIGSZAK!AH82)</f>
        <v>3</v>
      </c>
      <c r="AI10" s="81">
        <f>SUM(BŰIGSZAK!AI82)</f>
        <v>34</v>
      </c>
      <c r="AJ10" s="81">
        <f>SUM(BŰIGSZAK!AJ82)</f>
        <v>16</v>
      </c>
      <c r="AK10" s="81">
        <f>SUM(BŰIGSZAK!AK82)</f>
        <v>160</v>
      </c>
      <c r="AL10" s="81">
        <f>SUM(BŰIGSZAK!AL82)</f>
        <v>23</v>
      </c>
      <c r="AM10" s="81" t="s">
        <v>17</v>
      </c>
      <c r="AN10" s="81">
        <f>SUM(BŰIGSZAK!AN82)</f>
        <v>47</v>
      </c>
      <c r="AO10" s="81">
        <f>SUM(BŰIGSZAK!AO82)</f>
        <v>758</v>
      </c>
      <c r="AP10" s="81">
        <f>SUM(BŰIGSZAK!AP82)</f>
        <v>100</v>
      </c>
      <c r="AQ10" s="81">
        <f>SUM(BŰIGSZAK!AQ82)</f>
        <v>1162</v>
      </c>
      <c r="AR10" s="81">
        <f>SUM(BŰIGSZAK!AR82)</f>
        <v>142</v>
      </c>
      <c r="AS10" s="81">
        <f>SUM(BŰIGSZAK!AS82)</f>
        <v>146</v>
      </c>
      <c r="AT10" s="15"/>
      <c r="AU10" s="15"/>
    </row>
    <row r="11" spans="1:47" s="23" customFormat="1" ht="15.75" customHeight="1" x14ac:dyDescent="0.25">
      <c r="A11" s="502" t="s">
        <v>7</v>
      </c>
      <c r="B11" s="389"/>
      <c r="C11" s="390" t="s">
        <v>51</v>
      </c>
      <c r="D11" s="391"/>
      <c r="E11" s="392"/>
      <c r="F11" s="393"/>
      <c r="G11" s="392"/>
      <c r="H11" s="393"/>
      <c r="I11" s="394"/>
      <c r="J11" s="393"/>
      <c r="K11" s="392"/>
      <c r="L11" s="393"/>
      <c r="M11" s="392"/>
      <c r="N11" s="393"/>
      <c r="O11" s="394"/>
      <c r="P11" s="393"/>
      <c r="Q11" s="392"/>
      <c r="R11" s="393"/>
      <c r="S11" s="392"/>
      <c r="T11" s="393"/>
      <c r="U11" s="394"/>
      <c r="V11" s="393"/>
      <c r="W11" s="392"/>
      <c r="X11" s="393"/>
      <c r="Y11" s="392"/>
      <c r="Z11" s="393"/>
      <c r="AA11" s="395"/>
      <c r="AB11" s="391"/>
      <c r="AC11" s="392"/>
      <c r="AD11" s="393"/>
      <c r="AE11" s="392"/>
      <c r="AF11" s="393"/>
      <c r="AG11" s="394"/>
      <c r="AH11" s="393"/>
      <c r="AI11" s="392"/>
      <c r="AJ11" s="393"/>
      <c r="AK11" s="392"/>
      <c r="AL11" s="393"/>
      <c r="AM11" s="394"/>
      <c r="AN11" s="396"/>
      <c r="AO11" s="396"/>
      <c r="AP11" s="396"/>
      <c r="AQ11" s="396"/>
      <c r="AR11" s="396"/>
      <c r="AS11" s="397"/>
      <c r="AT11" s="82"/>
      <c r="AU11" s="82"/>
    </row>
    <row r="12" spans="1:47" ht="15.75" customHeight="1" x14ac:dyDescent="0.2">
      <c r="A12" s="141" t="s">
        <v>160</v>
      </c>
      <c r="B12" s="166" t="s">
        <v>34</v>
      </c>
      <c r="C12" s="133" t="s">
        <v>161</v>
      </c>
      <c r="D12" s="149">
        <v>5</v>
      </c>
      <c r="E12" s="150">
        <v>50</v>
      </c>
      <c r="F12" s="149">
        <v>2</v>
      </c>
      <c r="G12" s="150">
        <v>20</v>
      </c>
      <c r="H12" s="149">
        <v>4</v>
      </c>
      <c r="I12" s="151" t="s">
        <v>67</v>
      </c>
      <c r="J12" s="152"/>
      <c r="K12" s="150" t="str">
        <f>IF(J12*15=0,"",J12*15)</f>
        <v/>
      </c>
      <c r="L12" s="149"/>
      <c r="M12" s="150" t="str">
        <f>IF(L12*15=0,"",L12*15)</f>
        <v/>
      </c>
      <c r="N12" s="149"/>
      <c r="O12" s="153"/>
      <c r="P12" s="152"/>
      <c r="Q12" s="150" t="str">
        <f>IF(P12*15=0,"",P12*15)</f>
        <v/>
      </c>
      <c r="R12" s="149"/>
      <c r="S12" s="150" t="str">
        <f>IF(R12*15=0,"",R12*15)</f>
        <v/>
      </c>
      <c r="T12" s="149"/>
      <c r="U12" s="153"/>
      <c r="V12" s="152"/>
      <c r="W12" s="150" t="str">
        <f>IF(V12*15=0,"",V12*15)</f>
        <v/>
      </c>
      <c r="X12" s="149"/>
      <c r="Y12" s="150" t="str">
        <f>IF(X12*15=0,"",X12*15)</f>
        <v/>
      </c>
      <c r="Z12" s="149"/>
      <c r="AA12" s="153"/>
      <c r="AB12" s="152"/>
      <c r="AC12" s="150" t="str">
        <f>IF(AB12*15=0,"",AB12*15)</f>
        <v/>
      </c>
      <c r="AD12" s="149"/>
      <c r="AE12" s="150" t="str">
        <f>IF(AD12*15=0,"",AD12*15)</f>
        <v/>
      </c>
      <c r="AF12" s="149"/>
      <c r="AG12" s="153"/>
      <c r="AH12" s="149"/>
      <c r="AI12" s="150" t="str">
        <f t="shared" ref="AI12:AI17" si="0">IF(AH12*15=0,"",AH12*15)</f>
        <v/>
      </c>
      <c r="AJ12" s="149"/>
      <c r="AK12" s="150" t="str">
        <f>IF(AJ12*15=0,"",AJ12*15)</f>
        <v/>
      </c>
      <c r="AL12" s="149"/>
      <c r="AM12" s="149"/>
      <c r="AN12" s="154">
        <f t="shared" ref="AN12:AN20" si="1">IF(D12+J12+P12+V12+AB12+AH12=0,"",D12+J12+P12+V12+AB12+AH12)</f>
        <v>5</v>
      </c>
      <c r="AO12" s="150">
        <v>50</v>
      </c>
      <c r="AP12" s="155">
        <f t="shared" ref="AP12:AP20" si="2">IF(F12+L12+R12+X12+AD12+AJ12=0,"",F12+L12+R12+X12+AD12+AJ12)</f>
        <v>2</v>
      </c>
      <c r="AQ12" s="150">
        <v>20</v>
      </c>
      <c r="AR12" s="155">
        <f t="shared" ref="AR12:AR19" si="3">IF(H12+N12+T12+Z12+AF12+AL12=0,"",H12+N12+T12+Z12+AF12+AL12)</f>
        <v>4</v>
      </c>
      <c r="AS12" s="156">
        <f t="shared" ref="AS12:AS20" si="4">IF(D12+F12+J12+L12+P12+R12+V12+X12+AB12+AD12+AH12+AJ12=0,"",D12+F12+J12+L12+P12+R12+V12+X12+AB12+AD12+AH12+AJ12)</f>
        <v>7</v>
      </c>
      <c r="AT12" s="2" t="s">
        <v>437</v>
      </c>
      <c r="AU12" s="2" t="s">
        <v>438</v>
      </c>
    </row>
    <row r="13" spans="1:47" ht="15.75" customHeight="1" x14ac:dyDescent="0.2">
      <c r="A13" s="142" t="s">
        <v>162</v>
      </c>
      <c r="B13" s="166" t="s">
        <v>34</v>
      </c>
      <c r="C13" s="134" t="s">
        <v>163</v>
      </c>
      <c r="D13" s="149"/>
      <c r="E13" s="150" t="str">
        <f>IF(D13*15=0,"",D13*15)</f>
        <v/>
      </c>
      <c r="F13" s="149"/>
      <c r="G13" s="150" t="str">
        <f>IF(F13*15=0,"",F13*15)</f>
        <v/>
      </c>
      <c r="H13" s="149"/>
      <c r="I13" s="151"/>
      <c r="J13" s="152"/>
      <c r="K13" s="150">
        <v>4</v>
      </c>
      <c r="L13" s="149">
        <v>2</v>
      </c>
      <c r="M13" s="150">
        <v>24</v>
      </c>
      <c r="N13" s="149">
        <v>1</v>
      </c>
      <c r="O13" s="153" t="s">
        <v>70</v>
      </c>
      <c r="P13" s="149"/>
      <c r="Q13" s="150" t="str">
        <f>IF(P13*15=0,"",P13*15)</f>
        <v/>
      </c>
      <c r="R13" s="149"/>
      <c r="S13" s="150" t="str">
        <f>IF(R13*15=0,"",R13*15)</f>
        <v/>
      </c>
      <c r="T13" s="149"/>
      <c r="U13" s="151"/>
      <c r="V13" s="152"/>
      <c r="W13" s="150" t="str">
        <f>IF(V13*15=0,"",V13*15)</f>
        <v/>
      </c>
      <c r="X13" s="149"/>
      <c r="Y13" s="150" t="str">
        <f>IF(X13*15=0,"",X13*15)</f>
        <v/>
      </c>
      <c r="Z13" s="149"/>
      <c r="AA13" s="153"/>
      <c r="AB13" s="152"/>
      <c r="AC13" s="150" t="str">
        <f>IF(AB13*15=0,"",AB13*15)</f>
        <v/>
      </c>
      <c r="AD13" s="205"/>
      <c r="AE13" s="150" t="str">
        <f>IF(AD13*15=0,"",AD13*15)</f>
        <v/>
      </c>
      <c r="AF13" s="205"/>
      <c r="AG13" s="206"/>
      <c r="AH13" s="149"/>
      <c r="AI13" s="150" t="str">
        <f t="shared" si="0"/>
        <v/>
      </c>
      <c r="AJ13" s="149"/>
      <c r="AK13" s="150" t="str">
        <f>IF(AJ13*15=0,"",AJ13*15)</f>
        <v/>
      </c>
      <c r="AL13" s="149"/>
      <c r="AM13" s="149"/>
      <c r="AN13" s="154" t="str">
        <f t="shared" si="1"/>
        <v/>
      </c>
      <c r="AO13" s="150">
        <v>4</v>
      </c>
      <c r="AP13" s="155">
        <f t="shared" si="2"/>
        <v>2</v>
      </c>
      <c r="AQ13" s="150">
        <v>24</v>
      </c>
      <c r="AR13" s="155">
        <f t="shared" si="3"/>
        <v>1</v>
      </c>
      <c r="AS13" s="156">
        <f t="shared" si="4"/>
        <v>2</v>
      </c>
      <c r="AT13" s="1" t="s">
        <v>403</v>
      </c>
      <c r="AU13" s="2" t="s">
        <v>439</v>
      </c>
    </row>
    <row r="14" spans="1:47" ht="15.75" customHeight="1" x14ac:dyDescent="0.2">
      <c r="A14" s="142" t="s">
        <v>164</v>
      </c>
      <c r="B14" s="166" t="s">
        <v>34</v>
      </c>
      <c r="C14" s="134" t="s">
        <v>165</v>
      </c>
      <c r="D14" s="149"/>
      <c r="E14" s="150" t="str">
        <f>IF(D14*15=0,"",D14*15)</f>
        <v/>
      </c>
      <c r="F14" s="149"/>
      <c r="G14" s="150" t="str">
        <f>IF(F14*15=0,"",F14*15)</f>
        <v/>
      </c>
      <c r="H14" s="149"/>
      <c r="I14" s="151"/>
      <c r="J14" s="152"/>
      <c r="K14" s="150" t="str">
        <f>IF(J14*15=0,"",J14*15)</f>
        <v/>
      </c>
      <c r="L14" s="149"/>
      <c r="M14" s="150" t="str">
        <f>IF(L14*15=0,"",L14*15)</f>
        <v/>
      </c>
      <c r="N14" s="149"/>
      <c r="O14" s="153"/>
      <c r="P14" s="149"/>
      <c r="Q14" s="150">
        <v>4</v>
      </c>
      <c r="R14" s="149">
        <v>2</v>
      </c>
      <c r="S14" s="150">
        <v>24</v>
      </c>
      <c r="T14" s="149">
        <v>1</v>
      </c>
      <c r="U14" s="151" t="s">
        <v>70</v>
      </c>
      <c r="V14" s="152"/>
      <c r="W14" s="150" t="str">
        <f>IF(V14*15=0,"",V14*15)</f>
        <v/>
      </c>
      <c r="X14" s="149"/>
      <c r="Y14" s="150" t="str">
        <f>IF(X14*15=0,"",X14*15)</f>
        <v/>
      </c>
      <c r="Z14" s="149"/>
      <c r="AA14" s="153"/>
      <c r="AB14" s="152"/>
      <c r="AC14" s="150" t="str">
        <f>IF(AB14*15=0,"",AB14*15)</f>
        <v/>
      </c>
      <c r="AD14" s="205"/>
      <c r="AE14" s="150" t="str">
        <f>IF(AD14*15=0,"",AD14*15)</f>
        <v/>
      </c>
      <c r="AF14" s="205"/>
      <c r="AG14" s="206"/>
      <c r="AH14" s="149"/>
      <c r="AI14" s="150" t="str">
        <f t="shared" si="0"/>
        <v/>
      </c>
      <c r="AJ14" s="149"/>
      <c r="AK14" s="150" t="str">
        <f>IF(AJ14*15=0,"",AJ14*15)</f>
        <v/>
      </c>
      <c r="AL14" s="149"/>
      <c r="AM14" s="149"/>
      <c r="AN14" s="154" t="str">
        <f t="shared" si="1"/>
        <v/>
      </c>
      <c r="AO14" s="150">
        <v>4</v>
      </c>
      <c r="AP14" s="155">
        <f t="shared" si="2"/>
        <v>2</v>
      </c>
      <c r="AQ14" s="150">
        <v>24</v>
      </c>
      <c r="AR14" s="155">
        <f t="shared" si="3"/>
        <v>1</v>
      </c>
      <c r="AS14" s="156">
        <f t="shared" si="4"/>
        <v>2</v>
      </c>
      <c r="AT14" s="871" t="s">
        <v>403</v>
      </c>
      <c r="AU14" s="890" t="s">
        <v>439</v>
      </c>
    </row>
    <row r="15" spans="1:47" ht="15.75" customHeight="1" x14ac:dyDescent="0.2">
      <c r="A15" s="142" t="s">
        <v>166</v>
      </c>
      <c r="B15" s="166" t="s">
        <v>34</v>
      </c>
      <c r="C15" s="134" t="s">
        <v>167</v>
      </c>
      <c r="D15" s="149"/>
      <c r="E15" s="150" t="str">
        <f>IF(D15*15=0,"",D15*15)</f>
        <v/>
      </c>
      <c r="F15" s="149"/>
      <c r="G15" s="150" t="str">
        <f>IF(F15*15=0,"",F15*15)</f>
        <v/>
      </c>
      <c r="H15" s="149"/>
      <c r="I15" s="151"/>
      <c r="J15" s="152"/>
      <c r="K15" s="150" t="str">
        <f>IF(J15*15=0,"",J15*15)</f>
        <v/>
      </c>
      <c r="L15" s="149"/>
      <c r="M15" s="150" t="str">
        <f>IF(L15*15=0,"",L15*15)</f>
        <v/>
      </c>
      <c r="N15" s="149"/>
      <c r="O15" s="153"/>
      <c r="P15" s="149"/>
      <c r="Q15" s="150" t="str">
        <f>IF(P15*15=0,"",P15*15)</f>
        <v/>
      </c>
      <c r="R15" s="149"/>
      <c r="S15" s="150" t="str">
        <f>IF(R15*15=0,"",R15*15)</f>
        <v/>
      </c>
      <c r="T15" s="149"/>
      <c r="U15" s="151"/>
      <c r="V15" s="152"/>
      <c r="W15" s="150">
        <v>4</v>
      </c>
      <c r="X15" s="149">
        <v>2</v>
      </c>
      <c r="Y15" s="150">
        <v>24</v>
      </c>
      <c r="Z15" s="149">
        <v>1</v>
      </c>
      <c r="AA15" s="153" t="s">
        <v>70</v>
      </c>
      <c r="AB15" s="152"/>
      <c r="AC15" s="150" t="str">
        <f>IF(AB15*15=0,"",AB15*15)</f>
        <v/>
      </c>
      <c r="AD15" s="205"/>
      <c r="AE15" s="150" t="str">
        <f>IF(AD15*15=0,"",AD15*15)</f>
        <v/>
      </c>
      <c r="AF15" s="205"/>
      <c r="AG15" s="206"/>
      <c r="AH15" s="149"/>
      <c r="AI15" s="150" t="str">
        <f t="shared" si="0"/>
        <v/>
      </c>
      <c r="AJ15" s="149"/>
      <c r="AK15" s="150" t="str">
        <f>IF(AJ15*15=0,"",AJ15*15)</f>
        <v/>
      </c>
      <c r="AL15" s="149"/>
      <c r="AM15" s="149"/>
      <c r="AN15" s="154" t="str">
        <f t="shared" si="1"/>
        <v/>
      </c>
      <c r="AO15" s="150">
        <v>4</v>
      </c>
      <c r="AP15" s="155">
        <f t="shared" ref="AP15:AP16" si="5">IF(F15+L15+R15+X15+AD15+AJ15=0,"",F15+L15+R15+X15+AD15+AJ15)</f>
        <v>2</v>
      </c>
      <c r="AQ15" s="150">
        <v>24</v>
      </c>
      <c r="AR15" s="155">
        <f t="shared" si="3"/>
        <v>1</v>
      </c>
      <c r="AS15" s="156">
        <f t="shared" si="4"/>
        <v>2</v>
      </c>
      <c r="AT15" s="871" t="s">
        <v>403</v>
      </c>
      <c r="AU15" s="890" t="s">
        <v>439</v>
      </c>
    </row>
    <row r="16" spans="1:47" ht="12.75" x14ac:dyDescent="0.2">
      <c r="A16" s="883" t="s">
        <v>168</v>
      </c>
      <c r="B16" s="166" t="s">
        <v>34</v>
      </c>
      <c r="C16" s="879" t="s">
        <v>169</v>
      </c>
      <c r="D16" s="149"/>
      <c r="E16" s="150" t="str">
        <f>IF(D16*15=0,"",D16*15)</f>
        <v/>
      </c>
      <c r="F16" s="149"/>
      <c r="G16" s="150" t="str">
        <f>IF(F16*15=0,"",F16*15)</f>
        <v/>
      </c>
      <c r="H16" s="149"/>
      <c r="I16" s="151"/>
      <c r="J16" s="152"/>
      <c r="K16" s="150" t="str">
        <f>IF(J16*15=0,"",J16*15)</f>
        <v/>
      </c>
      <c r="L16" s="149"/>
      <c r="M16" s="150" t="str">
        <f>IF(L16*15=0,"",L16*15)</f>
        <v/>
      </c>
      <c r="N16" s="149"/>
      <c r="O16" s="153"/>
      <c r="P16" s="149"/>
      <c r="Q16" s="150" t="str">
        <f>IF(P16*15=0,"",P16*15)</f>
        <v/>
      </c>
      <c r="R16" s="149"/>
      <c r="S16" s="150" t="str">
        <f>IF(R16*15=0,"",R16*15)</f>
        <v/>
      </c>
      <c r="T16" s="149"/>
      <c r="U16" s="151"/>
      <c r="V16" s="152"/>
      <c r="W16" s="150" t="str">
        <f>IF(V16*15=0,"",V16*15)</f>
        <v/>
      </c>
      <c r="X16" s="149"/>
      <c r="Y16" s="150" t="str">
        <f>IF(X16*15=0,"",X16*15)</f>
        <v/>
      </c>
      <c r="Z16" s="149"/>
      <c r="AA16" s="153"/>
      <c r="AB16" s="152"/>
      <c r="AC16" s="150">
        <v>4</v>
      </c>
      <c r="AD16" s="205">
        <v>2</v>
      </c>
      <c r="AE16" s="150">
        <v>24</v>
      </c>
      <c r="AF16" s="205">
        <v>1</v>
      </c>
      <c r="AG16" s="206" t="s">
        <v>70</v>
      </c>
      <c r="AH16" s="149"/>
      <c r="AI16" s="150" t="str">
        <f t="shared" si="0"/>
        <v/>
      </c>
      <c r="AJ16" s="149"/>
      <c r="AK16" s="150" t="str">
        <f>IF(AJ16*15=0,"",AJ16*15)</f>
        <v/>
      </c>
      <c r="AL16" s="149"/>
      <c r="AM16" s="149"/>
      <c r="AN16" s="154" t="str">
        <f t="shared" si="1"/>
        <v/>
      </c>
      <c r="AO16" s="150">
        <v>4</v>
      </c>
      <c r="AP16" s="155">
        <f t="shared" si="5"/>
        <v>2</v>
      </c>
      <c r="AQ16" s="150">
        <v>24</v>
      </c>
      <c r="AR16" s="155">
        <f t="shared" si="3"/>
        <v>1</v>
      </c>
      <c r="AS16" s="156">
        <f t="shared" si="4"/>
        <v>2</v>
      </c>
      <c r="AT16" s="871" t="s">
        <v>403</v>
      </c>
      <c r="AU16" s="890" t="s">
        <v>439</v>
      </c>
    </row>
    <row r="17" spans="1:152" ht="12.75" x14ac:dyDescent="0.2">
      <c r="A17" s="883" t="s">
        <v>170</v>
      </c>
      <c r="B17" s="166" t="s">
        <v>34</v>
      </c>
      <c r="C17" s="879" t="s">
        <v>171</v>
      </c>
      <c r="D17" s="149"/>
      <c r="E17" s="150" t="str">
        <f>IF(D17*15=0,"",D17*15)</f>
        <v/>
      </c>
      <c r="F17" s="149"/>
      <c r="G17" s="150" t="str">
        <f>IF(F17*15=0,"",F17*15)</f>
        <v/>
      </c>
      <c r="H17" s="149"/>
      <c r="I17" s="151"/>
      <c r="J17" s="152"/>
      <c r="K17" s="150" t="str">
        <f>IF(J17*15=0,"",J17*15)</f>
        <v/>
      </c>
      <c r="L17" s="149"/>
      <c r="M17" s="150" t="str">
        <f>IF(L17*15=0,"",L17*15)</f>
        <v/>
      </c>
      <c r="N17" s="149"/>
      <c r="O17" s="153"/>
      <c r="P17" s="149"/>
      <c r="Q17" s="150" t="str">
        <f>IF(P17*15=0,"",P17*15)</f>
        <v/>
      </c>
      <c r="R17" s="149"/>
      <c r="S17" s="150" t="str">
        <f>IF(R17*15=0,"",R17*15)</f>
        <v/>
      </c>
      <c r="T17" s="149"/>
      <c r="U17" s="151"/>
      <c r="V17" s="152"/>
      <c r="W17" s="150" t="str">
        <f>IF(V17*15=0,"",V17*15)</f>
        <v/>
      </c>
      <c r="X17" s="149"/>
      <c r="Y17" s="150" t="str">
        <f>IF(X17*15=0,"",X17*15)</f>
        <v/>
      </c>
      <c r="Z17" s="149"/>
      <c r="AA17" s="153"/>
      <c r="AB17" s="152"/>
      <c r="AC17" s="150" t="str">
        <f>IF(AB17*15=0,"",AB17*15)</f>
        <v/>
      </c>
      <c r="AD17" s="205"/>
      <c r="AE17" s="150" t="str">
        <f>IF(AD17*15=0,"",AD17*15)</f>
        <v/>
      </c>
      <c r="AF17" s="205"/>
      <c r="AG17" s="206"/>
      <c r="AH17" s="149"/>
      <c r="AI17" s="150" t="str">
        <f t="shared" si="0"/>
        <v/>
      </c>
      <c r="AJ17" s="149">
        <v>1</v>
      </c>
      <c r="AK17" s="150">
        <v>10</v>
      </c>
      <c r="AL17" s="149">
        <v>1</v>
      </c>
      <c r="AM17" s="149" t="s">
        <v>70</v>
      </c>
      <c r="AN17" s="154" t="str">
        <f t="shared" si="1"/>
        <v/>
      </c>
      <c r="AO17" s="150" t="str">
        <f t="shared" ref="AO17:AO19" si="6">IF((D17+J17+P17+V17+AB17+AH17)*14=0,"",(D17+J17+P17+V17+AB17+AH17)*14)</f>
        <v/>
      </c>
      <c r="AP17" s="155">
        <f t="shared" si="2"/>
        <v>1</v>
      </c>
      <c r="AQ17" s="150">
        <v>10</v>
      </c>
      <c r="AR17" s="155">
        <f t="shared" si="3"/>
        <v>1</v>
      </c>
      <c r="AS17" s="156">
        <f t="shared" si="4"/>
        <v>1</v>
      </c>
      <c r="AT17" s="871" t="s">
        <v>403</v>
      </c>
      <c r="AU17" s="890" t="s">
        <v>439</v>
      </c>
    </row>
    <row r="18" spans="1:152" ht="15.75" customHeight="1" x14ac:dyDescent="0.2">
      <c r="A18" s="884" t="s">
        <v>172</v>
      </c>
      <c r="B18" s="166" t="s">
        <v>34</v>
      </c>
      <c r="C18" s="880" t="s">
        <v>173</v>
      </c>
      <c r="D18" s="149"/>
      <c r="E18" s="150" t="str">
        <f t="shared" ref="E18:E28" si="7">IF(D18*15=0,"",D18*15)</f>
        <v/>
      </c>
      <c r="F18" s="149"/>
      <c r="G18" s="150" t="str">
        <f t="shared" ref="G18:G28" si="8">IF(F18*15=0,"",F18*15)</f>
        <v/>
      </c>
      <c r="H18" s="149"/>
      <c r="I18" s="151"/>
      <c r="J18" s="152"/>
      <c r="K18" s="150" t="str">
        <f t="shared" ref="K18:K28" si="9">IF(J18*15=0,"",J18*15)</f>
        <v/>
      </c>
      <c r="L18" s="149"/>
      <c r="M18" s="150" t="str">
        <f t="shared" ref="M18:M28" si="10">IF(L18*15=0,"",L18*15)</f>
        <v/>
      </c>
      <c r="N18" s="149"/>
      <c r="O18" s="153"/>
      <c r="P18" s="152"/>
      <c r="Q18" s="150" t="str">
        <f t="shared" ref="Q18:Q27" si="11">IF(P18*15=0,"",P18*15)</f>
        <v/>
      </c>
      <c r="R18" s="149"/>
      <c r="S18" s="150" t="str">
        <f t="shared" ref="S18:S27" si="12">IF(R18*15=0,"",R18*15)</f>
        <v/>
      </c>
      <c r="T18" s="149"/>
      <c r="U18" s="153"/>
      <c r="V18" s="152">
        <v>1</v>
      </c>
      <c r="W18" s="150">
        <v>14</v>
      </c>
      <c r="X18" s="149">
        <v>3</v>
      </c>
      <c r="Y18" s="150">
        <v>42</v>
      </c>
      <c r="Z18" s="149">
        <v>4</v>
      </c>
      <c r="AA18" s="153" t="s">
        <v>612</v>
      </c>
      <c r="AB18" s="152"/>
      <c r="AC18" s="150" t="str">
        <f t="shared" ref="AC18:AC26" si="13">IF(AB18*15=0,"",AB18*15)</f>
        <v/>
      </c>
      <c r="AD18" s="149"/>
      <c r="AE18" s="150" t="str">
        <f>IF(AD18*15=0,"",AD18*15)</f>
        <v/>
      </c>
      <c r="AF18" s="149"/>
      <c r="AG18" s="153"/>
      <c r="AH18" s="149"/>
      <c r="AI18" s="150" t="str">
        <f t="shared" ref="AI18:AI28" si="14">IF(AH18*15=0,"",AH18*15)</f>
        <v/>
      </c>
      <c r="AJ18" s="149"/>
      <c r="AK18" s="150" t="str">
        <f t="shared" ref="AK18:AK28" si="15">IF(AJ18*15=0,"",AJ18*15)</f>
        <v/>
      </c>
      <c r="AL18" s="149"/>
      <c r="AM18" s="149"/>
      <c r="AN18" s="154">
        <f t="shared" si="1"/>
        <v>1</v>
      </c>
      <c r="AO18" s="150">
        <f t="shared" si="6"/>
        <v>14</v>
      </c>
      <c r="AP18" s="155">
        <f t="shared" si="2"/>
        <v>3</v>
      </c>
      <c r="AQ18" s="150">
        <v>42</v>
      </c>
      <c r="AR18" s="155">
        <f t="shared" si="3"/>
        <v>4</v>
      </c>
      <c r="AS18" s="156">
        <f t="shared" si="4"/>
        <v>4</v>
      </c>
      <c r="AT18" s="890" t="s">
        <v>440</v>
      </c>
      <c r="AU18" s="890" t="s">
        <v>441</v>
      </c>
    </row>
    <row r="19" spans="1:152" ht="15.75" customHeight="1" x14ac:dyDescent="0.2">
      <c r="A19" s="884" t="s">
        <v>174</v>
      </c>
      <c r="B19" s="166" t="s">
        <v>34</v>
      </c>
      <c r="C19" s="880" t="s">
        <v>175</v>
      </c>
      <c r="D19" s="149"/>
      <c r="E19" s="150" t="str">
        <f t="shared" si="7"/>
        <v/>
      </c>
      <c r="F19" s="149"/>
      <c r="G19" s="150" t="str">
        <f t="shared" si="8"/>
        <v/>
      </c>
      <c r="H19" s="149"/>
      <c r="I19" s="151"/>
      <c r="J19" s="152"/>
      <c r="K19" s="150" t="str">
        <f t="shared" si="9"/>
        <v/>
      </c>
      <c r="L19" s="149"/>
      <c r="M19" s="150" t="str">
        <f t="shared" si="10"/>
        <v/>
      </c>
      <c r="N19" s="149"/>
      <c r="O19" s="153"/>
      <c r="P19" s="152"/>
      <c r="Q19" s="150" t="str">
        <f t="shared" si="11"/>
        <v/>
      </c>
      <c r="R19" s="149"/>
      <c r="S19" s="150" t="str">
        <f t="shared" si="12"/>
        <v/>
      </c>
      <c r="T19" s="149"/>
      <c r="U19" s="153"/>
      <c r="V19" s="152"/>
      <c r="W19" s="150" t="str">
        <f t="shared" ref="W19:W28" si="16">IF(V19*15=0,"",V19*15)</f>
        <v/>
      </c>
      <c r="X19" s="149"/>
      <c r="Y19" s="150" t="str">
        <f t="shared" ref="Y19:Y28" si="17">IF(X19*15=0,"",X19*15)</f>
        <v/>
      </c>
      <c r="Z19" s="149"/>
      <c r="AA19" s="153"/>
      <c r="AB19" s="152">
        <v>2</v>
      </c>
      <c r="AC19" s="150">
        <v>28</v>
      </c>
      <c r="AD19" s="149">
        <v>4</v>
      </c>
      <c r="AE19" s="150">
        <v>56</v>
      </c>
      <c r="AF19" s="149">
        <v>6</v>
      </c>
      <c r="AG19" s="153" t="s">
        <v>612</v>
      </c>
      <c r="AH19" s="149"/>
      <c r="AI19" s="150" t="str">
        <f t="shared" si="14"/>
        <v/>
      </c>
      <c r="AJ19" s="149"/>
      <c r="AK19" s="150" t="str">
        <f t="shared" si="15"/>
        <v/>
      </c>
      <c r="AL19" s="149"/>
      <c r="AM19" s="149"/>
      <c r="AN19" s="154">
        <f t="shared" si="1"/>
        <v>2</v>
      </c>
      <c r="AO19" s="150">
        <f t="shared" si="6"/>
        <v>28</v>
      </c>
      <c r="AP19" s="155">
        <f t="shared" si="2"/>
        <v>4</v>
      </c>
      <c r="AQ19" s="150">
        <f t="shared" ref="AQ19" si="18">IF((F19+L19+R19+X19+AD19+AJ19)*14=0,"",(F19+L19+R19+X19+AD19+AJ19)*14)</f>
        <v>56</v>
      </c>
      <c r="AR19" s="155">
        <f t="shared" si="3"/>
        <v>6</v>
      </c>
      <c r="AS19" s="156">
        <f t="shared" si="4"/>
        <v>6</v>
      </c>
      <c r="AT19" s="890" t="s">
        <v>440</v>
      </c>
      <c r="AU19" s="890" t="s">
        <v>441</v>
      </c>
    </row>
    <row r="20" spans="1:152" ht="15.75" customHeight="1" x14ac:dyDescent="0.2">
      <c r="A20" s="884" t="s">
        <v>176</v>
      </c>
      <c r="B20" s="166" t="s">
        <v>34</v>
      </c>
      <c r="C20" s="880" t="s">
        <v>177</v>
      </c>
      <c r="D20" s="149"/>
      <c r="E20" s="150" t="str">
        <f t="shared" si="7"/>
        <v/>
      </c>
      <c r="F20" s="149"/>
      <c r="G20" s="150" t="str">
        <f t="shared" si="8"/>
        <v/>
      </c>
      <c r="H20" s="149"/>
      <c r="I20" s="151"/>
      <c r="J20" s="152"/>
      <c r="K20" s="150" t="str">
        <f t="shared" si="9"/>
        <v/>
      </c>
      <c r="L20" s="149"/>
      <c r="M20" s="150" t="str">
        <f t="shared" si="10"/>
        <v/>
      </c>
      <c r="N20" s="149"/>
      <c r="O20" s="153"/>
      <c r="P20" s="152"/>
      <c r="Q20" s="150" t="str">
        <f t="shared" si="11"/>
        <v/>
      </c>
      <c r="R20" s="149"/>
      <c r="S20" s="150" t="str">
        <f t="shared" si="12"/>
        <v/>
      </c>
      <c r="T20" s="149"/>
      <c r="U20" s="153"/>
      <c r="V20" s="152"/>
      <c r="W20" s="150" t="str">
        <f t="shared" si="16"/>
        <v/>
      </c>
      <c r="X20" s="149"/>
      <c r="Y20" s="150" t="str">
        <f t="shared" si="17"/>
        <v/>
      </c>
      <c r="Z20" s="149"/>
      <c r="AA20" s="153"/>
      <c r="AB20" s="152"/>
      <c r="AC20" s="150" t="str">
        <f t="shared" si="13"/>
        <v/>
      </c>
      <c r="AD20" s="149"/>
      <c r="AE20" s="150" t="str">
        <f>IF(AD20*15=0,"",AD20*15)</f>
        <v/>
      </c>
      <c r="AF20" s="149"/>
      <c r="AG20" s="153"/>
      <c r="AH20" s="149">
        <v>1</v>
      </c>
      <c r="AI20" s="150">
        <v>10</v>
      </c>
      <c r="AJ20" s="149">
        <v>1</v>
      </c>
      <c r="AK20" s="150">
        <v>10</v>
      </c>
      <c r="AL20" s="149">
        <v>3</v>
      </c>
      <c r="AM20" s="149" t="s">
        <v>623</v>
      </c>
      <c r="AN20" s="154">
        <f t="shared" si="1"/>
        <v>1</v>
      </c>
      <c r="AO20" s="150">
        <v>10</v>
      </c>
      <c r="AP20" s="155">
        <f t="shared" si="2"/>
        <v>1</v>
      </c>
      <c r="AQ20" s="150">
        <v>10</v>
      </c>
      <c r="AR20" s="155">
        <v>3</v>
      </c>
      <c r="AS20" s="156">
        <f t="shared" si="4"/>
        <v>2</v>
      </c>
      <c r="AT20" s="890" t="s">
        <v>440</v>
      </c>
      <c r="AU20" s="890" t="s">
        <v>441</v>
      </c>
    </row>
    <row r="21" spans="1:152" s="83" customFormat="1" ht="15.75" customHeight="1" x14ac:dyDescent="0.2">
      <c r="A21" s="898" t="s">
        <v>178</v>
      </c>
      <c r="B21" s="166" t="s">
        <v>34</v>
      </c>
      <c r="C21" s="897" t="s">
        <v>179</v>
      </c>
      <c r="D21" s="149"/>
      <c r="E21" s="150" t="str">
        <f t="shared" si="7"/>
        <v/>
      </c>
      <c r="F21" s="149"/>
      <c r="G21" s="150" t="str">
        <f t="shared" si="8"/>
        <v/>
      </c>
      <c r="H21" s="149"/>
      <c r="I21" s="151"/>
      <c r="J21" s="152">
        <v>1</v>
      </c>
      <c r="K21" s="150">
        <v>14</v>
      </c>
      <c r="L21" s="149">
        <v>1</v>
      </c>
      <c r="M21" s="150">
        <v>14</v>
      </c>
      <c r="N21" s="189">
        <v>3</v>
      </c>
      <c r="O21" s="153" t="s">
        <v>15</v>
      </c>
      <c r="P21" s="152"/>
      <c r="Q21" s="150" t="str">
        <f t="shared" si="11"/>
        <v/>
      </c>
      <c r="R21" s="149"/>
      <c r="S21" s="150" t="str">
        <f t="shared" si="12"/>
        <v/>
      </c>
      <c r="T21" s="149"/>
      <c r="U21" s="153"/>
      <c r="V21" s="152"/>
      <c r="W21" s="150"/>
      <c r="X21" s="149"/>
      <c r="Y21" s="150"/>
      <c r="Z21" s="149"/>
      <c r="AA21" s="153"/>
      <c r="AB21" s="152"/>
      <c r="AC21" s="150"/>
      <c r="AD21" s="149"/>
      <c r="AE21" s="150"/>
      <c r="AF21" s="149"/>
      <c r="AG21" s="153"/>
      <c r="AH21" s="149"/>
      <c r="AI21" s="150" t="str">
        <f t="shared" si="14"/>
        <v/>
      </c>
      <c r="AJ21" s="149"/>
      <c r="AK21" s="150" t="str">
        <f t="shared" si="15"/>
        <v/>
      </c>
      <c r="AL21" s="149"/>
      <c r="AM21" s="149"/>
      <c r="AN21" s="154">
        <f t="shared" ref="AN21:AN28" si="19">IF(D21+J21+P21+V21+AB21+AH21=0,"",D21+J21+P21+V21+AB21+AH21)</f>
        <v>1</v>
      </c>
      <c r="AO21" s="150">
        <f t="shared" ref="AO21:AO28" si="20">IF((D21+J21+P21+V21+AB21+AH21)*14=0,"",(D21+J21+P21+V21+AB21+AH21)*14)</f>
        <v>14</v>
      </c>
      <c r="AP21" s="155">
        <f t="shared" ref="AP21:AP28" si="21">IF(F21+L21+R21+X21+AD21+AJ21=0,"",F21+L21+R21+X21+AD21+AJ21)</f>
        <v>1</v>
      </c>
      <c r="AQ21" s="150">
        <f>IF((F21+L21+R21+X21+AD21+AJ21)*14=0,"",(F21+L21+R21+X21+AD21+AJ21)*14)</f>
        <v>14</v>
      </c>
      <c r="AR21" s="155">
        <f t="shared" ref="AR21:AR28" si="22">IF(H21+N21+T21+Z21+AF21+AL21=0,"",H21+N21+T21+Z21+AF21+AL21)</f>
        <v>3</v>
      </c>
      <c r="AS21" s="156">
        <f t="shared" ref="AS21:AS28" si="23">IF(D21+F21+J21+L21+P21+R21+V21+X21+AB21+AD21+AH21+AJ21=0,"",D21+F21+J21+L21+P21+R21+V21+X21+AB21+AD21+AH21+AJ21)</f>
        <v>2</v>
      </c>
      <c r="AT21" s="890" t="s">
        <v>440</v>
      </c>
      <c r="AU21" s="890" t="s">
        <v>447</v>
      </c>
    </row>
    <row r="22" spans="1:152" ht="15.75" customHeight="1" x14ac:dyDescent="0.2">
      <c r="A22" s="884" t="s">
        <v>180</v>
      </c>
      <c r="B22" s="166" t="s">
        <v>34</v>
      </c>
      <c r="C22" s="881" t="s">
        <v>181</v>
      </c>
      <c r="D22" s="149"/>
      <c r="E22" s="150" t="str">
        <f t="shared" si="7"/>
        <v/>
      </c>
      <c r="F22" s="149"/>
      <c r="G22" s="150" t="str">
        <f t="shared" si="8"/>
        <v/>
      </c>
      <c r="H22" s="149"/>
      <c r="I22" s="151"/>
      <c r="J22" s="152"/>
      <c r="K22" s="150" t="str">
        <f t="shared" si="9"/>
        <v/>
      </c>
      <c r="L22" s="149"/>
      <c r="M22" s="150" t="str">
        <f t="shared" si="10"/>
        <v/>
      </c>
      <c r="N22" s="149"/>
      <c r="O22" s="153"/>
      <c r="P22" s="152">
        <v>1</v>
      </c>
      <c r="Q22" s="150">
        <v>14</v>
      </c>
      <c r="R22" s="149">
        <v>1</v>
      </c>
      <c r="S22" s="150">
        <v>14</v>
      </c>
      <c r="T22" s="149">
        <v>3</v>
      </c>
      <c r="U22" s="153" t="s">
        <v>15</v>
      </c>
      <c r="V22" s="152"/>
      <c r="W22" s="150" t="str">
        <f t="shared" si="16"/>
        <v/>
      </c>
      <c r="X22" s="149"/>
      <c r="Y22" s="150" t="str">
        <f t="shared" si="17"/>
        <v/>
      </c>
      <c r="Z22" s="149"/>
      <c r="AA22" s="153"/>
      <c r="AB22" s="152"/>
      <c r="AC22" s="150"/>
      <c r="AD22" s="149"/>
      <c r="AE22" s="150"/>
      <c r="AF22" s="149"/>
      <c r="AG22" s="153"/>
      <c r="AH22" s="149"/>
      <c r="AI22" s="150"/>
      <c r="AJ22" s="149"/>
      <c r="AK22" s="150"/>
      <c r="AL22" s="149"/>
      <c r="AM22" s="149"/>
      <c r="AN22" s="154">
        <f t="shared" si="19"/>
        <v>1</v>
      </c>
      <c r="AO22" s="150">
        <f t="shared" si="20"/>
        <v>14</v>
      </c>
      <c r="AP22" s="155">
        <f t="shared" si="21"/>
        <v>1</v>
      </c>
      <c r="AQ22" s="150">
        <f>IF((F22+L22+R22+X22+AD22+AJ22)*14=0,"",(F22+L22+R22+X22+AD22+AJ22)*14)</f>
        <v>14</v>
      </c>
      <c r="AR22" s="155">
        <f t="shared" si="22"/>
        <v>3</v>
      </c>
      <c r="AS22" s="156">
        <f t="shared" si="23"/>
        <v>2</v>
      </c>
      <c r="AT22" s="890" t="s">
        <v>440</v>
      </c>
      <c r="AU22" s="890" t="s">
        <v>447</v>
      </c>
    </row>
    <row r="23" spans="1:152" ht="16.5" customHeight="1" x14ac:dyDescent="0.2">
      <c r="A23" s="884" t="s">
        <v>620</v>
      </c>
      <c r="B23" s="166" t="s">
        <v>34</v>
      </c>
      <c r="C23" s="881" t="s">
        <v>619</v>
      </c>
      <c r="D23" s="149"/>
      <c r="E23" s="150" t="str">
        <f t="shared" si="7"/>
        <v/>
      </c>
      <c r="F23" s="149"/>
      <c r="G23" s="150" t="str">
        <f t="shared" si="8"/>
        <v/>
      </c>
      <c r="H23" s="149"/>
      <c r="I23" s="151"/>
      <c r="J23" s="152"/>
      <c r="K23" s="150" t="str">
        <f t="shared" si="9"/>
        <v/>
      </c>
      <c r="L23" s="149"/>
      <c r="M23" s="150" t="str">
        <f t="shared" si="10"/>
        <v/>
      </c>
      <c r="N23" s="149"/>
      <c r="O23" s="153"/>
      <c r="P23" s="152"/>
      <c r="Q23" s="150" t="str">
        <f t="shared" si="11"/>
        <v/>
      </c>
      <c r="R23" s="149"/>
      <c r="S23" s="150" t="str">
        <f t="shared" si="12"/>
        <v/>
      </c>
      <c r="T23" s="149"/>
      <c r="U23" s="153"/>
      <c r="V23" s="152"/>
      <c r="W23" s="150" t="str">
        <f t="shared" si="16"/>
        <v/>
      </c>
      <c r="X23" s="149"/>
      <c r="Y23" s="150" t="str">
        <f t="shared" si="17"/>
        <v/>
      </c>
      <c r="Z23" s="149"/>
      <c r="AA23" s="153"/>
      <c r="AB23" s="152"/>
      <c r="AC23" s="150" t="str">
        <f t="shared" si="13"/>
        <v/>
      </c>
      <c r="AD23" s="149"/>
      <c r="AE23" s="150"/>
      <c r="AF23" s="149"/>
      <c r="AG23" s="153"/>
      <c r="AH23" s="149"/>
      <c r="AI23" s="150" t="str">
        <f t="shared" si="14"/>
        <v/>
      </c>
      <c r="AJ23" s="149">
        <v>1</v>
      </c>
      <c r="AK23" s="150">
        <v>10</v>
      </c>
      <c r="AL23" s="149">
        <v>1</v>
      </c>
      <c r="AM23" s="149" t="s">
        <v>82</v>
      </c>
      <c r="AN23" s="154" t="str">
        <f t="shared" si="19"/>
        <v/>
      </c>
      <c r="AO23" s="150" t="str">
        <f t="shared" si="20"/>
        <v/>
      </c>
      <c r="AP23" s="155">
        <f t="shared" si="21"/>
        <v>1</v>
      </c>
      <c r="AQ23" s="150">
        <v>10</v>
      </c>
      <c r="AR23" s="155">
        <f t="shared" si="22"/>
        <v>1</v>
      </c>
      <c r="AS23" s="156">
        <f t="shared" si="23"/>
        <v>1</v>
      </c>
      <c r="AT23" s="890" t="s">
        <v>440</v>
      </c>
      <c r="AU23" s="890" t="s">
        <v>443</v>
      </c>
    </row>
    <row r="24" spans="1:152" ht="15.75" customHeight="1" x14ac:dyDescent="0.2">
      <c r="A24" s="884" t="s">
        <v>183</v>
      </c>
      <c r="B24" s="166" t="s">
        <v>34</v>
      </c>
      <c r="C24" s="881" t="s">
        <v>184</v>
      </c>
      <c r="D24" s="149"/>
      <c r="E24" s="150" t="str">
        <f t="shared" si="7"/>
        <v/>
      </c>
      <c r="F24" s="149"/>
      <c r="G24" s="150" t="str">
        <f t="shared" si="8"/>
        <v/>
      </c>
      <c r="H24" s="149"/>
      <c r="I24" s="151"/>
      <c r="J24" s="152"/>
      <c r="K24" s="150" t="str">
        <f t="shared" si="9"/>
        <v/>
      </c>
      <c r="L24" s="149"/>
      <c r="M24" s="150" t="str">
        <f t="shared" si="10"/>
        <v/>
      </c>
      <c r="N24" s="149"/>
      <c r="O24" s="153"/>
      <c r="P24" s="152"/>
      <c r="Q24" s="150" t="str">
        <f t="shared" si="11"/>
        <v/>
      </c>
      <c r="R24" s="149"/>
      <c r="S24" s="150" t="str">
        <f t="shared" si="12"/>
        <v/>
      </c>
      <c r="T24" s="149"/>
      <c r="U24" s="153"/>
      <c r="V24" s="152"/>
      <c r="W24" s="150" t="str">
        <f t="shared" si="16"/>
        <v/>
      </c>
      <c r="X24" s="149"/>
      <c r="Y24" s="150" t="str">
        <f t="shared" si="17"/>
        <v/>
      </c>
      <c r="Z24" s="149"/>
      <c r="AA24" s="153"/>
      <c r="AB24" s="152"/>
      <c r="AC24" s="150" t="str">
        <f t="shared" si="13"/>
        <v/>
      </c>
      <c r="AD24" s="149"/>
      <c r="AE24" s="150"/>
      <c r="AF24" s="149"/>
      <c r="AG24" s="153"/>
      <c r="AH24" s="149"/>
      <c r="AI24" s="150" t="str">
        <f t="shared" si="14"/>
        <v/>
      </c>
      <c r="AJ24" s="149">
        <v>1</v>
      </c>
      <c r="AK24" s="150">
        <v>10</v>
      </c>
      <c r="AL24" s="149">
        <v>1</v>
      </c>
      <c r="AM24" s="149" t="s">
        <v>70</v>
      </c>
      <c r="AN24" s="154" t="str">
        <f t="shared" si="19"/>
        <v/>
      </c>
      <c r="AO24" s="150" t="str">
        <f t="shared" si="20"/>
        <v/>
      </c>
      <c r="AP24" s="155">
        <f t="shared" si="21"/>
        <v>1</v>
      </c>
      <c r="AQ24" s="150">
        <v>10</v>
      </c>
      <c r="AR24" s="155">
        <f t="shared" si="22"/>
        <v>1</v>
      </c>
      <c r="AS24" s="156">
        <f t="shared" si="23"/>
        <v>1</v>
      </c>
      <c r="AT24" s="890" t="s">
        <v>440</v>
      </c>
      <c r="AU24" s="890" t="s">
        <v>444</v>
      </c>
    </row>
    <row r="25" spans="1:152" ht="15.75" customHeight="1" x14ac:dyDescent="0.2">
      <c r="A25" s="884" t="s">
        <v>786</v>
      </c>
      <c r="B25" s="166" t="s">
        <v>34</v>
      </c>
      <c r="C25" s="881" t="s">
        <v>787</v>
      </c>
      <c r="D25" s="398"/>
      <c r="E25" s="399"/>
      <c r="F25" s="398"/>
      <c r="G25" s="399"/>
      <c r="H25" s="398"/>
      <c r="I25" s="400"/>
      <c r="J25" s="401"/>
      <c r="K25" s="399"/>
      <c r="L25" s="398">
        <v>1</v>
      </c>
      <c r="M25" s="399">
        <v>14</v>
      </c>
      <c r="N25" s="398">
        <v>2</v>
      </c>
      <c r="O25" s="402" t="s">
        <v>70</v>
      </c>
      <c r="P25" s="401"/>
      <c r="Q25" s="399"/>
      <c r="R25" s="398"/>
      <c r="S25" s="399"/>
      <c r="T25" s="398"/>
      <c r="U25" s="402"/>
      <c r="V25" s="401"/>
      <c r="W25" s="399"/>
      <c r="X25" s="398"/>
      <c r="Y25" s="399"/>
      <c r="Z25" s="398"/>
      <c r="AA25" s="402"/>
      <c r="AB25" s="401"/>
      <c r="AC25" s="399"/>
      <c r="AD25" s="398"/>
      <c r="AE25" s="399"/>
      <c r="AF25" s="398"/>
      <c r="AG25" s="402"/>
      <c r="AH25" s="398"/>
      <c r="AI25" s="399"/>
      <c r="AJ25" s="398"/>
      <c r="AK25" s="399"/>
      <c r="AL25" s="398"/>
      <c r="AM25" s="398"/>
      <c r="AN25" s="403"/>
      <c r="AO25" s="399"/>
      <c r="AP25" s="404">
        <v>1</v>
      </c>
      <c r="AQ25" s="399">
        <v>14</v>
      </c>
      <c r="AR25" s="404">
        <v>2</v>
      </c>
      <c r="AS25" s="405">
        <v>1</v>
      </c>
      <c r="AT25" s="891" t="s">
        <v>403</v>
      </c>
      <c r="AU25" s="891" t="s">
        <v>460</v>
      </c>
    </row>
    <row r="26" spans="1:152" ht="12.75" x14ac:dyDescent="0.2">
      <c r="A26" s="884" t="s">
        <v>185</v>
      </c>
      <c r="B26" s="166" t="s">
        <v>34</v>
      </c>
      <c r="C26" s="881" t="s">
        <v>186</v>
      </c>
      <c r="D26" s="149"/>
      <c r="E26" s="150" t="str">
        <f t="shared" si="7"/>
        <v/>
      </c>
      <c r="F26" s="149"/>
      <c r="G26" s="150" t="str">
        <f t="shared" si="8"/>
        <v/>
      </c>
      <c r="H26" s="149"/>
      <c r="I26" s="151"/>
      <c r="J26" s="152">
        <v>1</v>
      </c>
      <c r="K26" s="150">
        <v>14</v>
      </c>
      <c r="L26" s="149">
        <v>1</v>
      </c>
      <c r="M26" s="150">
        <v>14</v>
      </c>
      <c r="N26" s="149">
        <v>1</v>
      </c>
      <c r="O26" s="153" t="s">
        <v>67</v>
      </c>
      <c r="P26" s="152"/>
      <c r="Q26" s="150" t="str">
        <f t="shared" si="11"/>
        <v/>
      </c>
      <c r="R26" s="149"/>
      <c r="S26" s="150" t="str">
        <f t="shared" si="12"/>
        <v/>
      </c>
      <c r="T26" s="149"/>
      <c r="U26" s="153"/>
      <c r="V26" s="152"/>
      <c r="W26" s="150" t="str">
        <f t="shared" si="16"/>
        <v/>
      </c>
      <c r="X26" s="149"/>
      <c r="Y26" s="150" t="str">
        <f t="shared" si="17"/>
        <v/>
      </c>
      <c r="Z26" s="149"/>
      <c r="AA26" s="153"/>
      <c r="AB26" s="152"/>
      <c r="AC26" s="150" t="str">
        <f t="shared" si="13"/>
        <v/>
      </c>
      <c r="AD26" s="149"/>
      <c r="AE26" s="150" t="str">
        <f>IF(AD26*15=0,"",AD26*15)</f>
        <v/>
      </c>
      <c r="AF26" s="149"/>
      <c r="AG26" s="153"/>
      <c r="AH26" s="149"/>
      <c r="AI26" s="150" t="str">
        <f t="shared" si="14"/>
        <v/>
      </c>
      <c r="AJ26" s="149"/>
      <c r="AK26" s="150" t="str">
        <f t="shared" si="15"/>
        <v/>
      </c>
      <c r="AL26" s="149"/>
      <c r="AM26" s="149"/>
      <c r="AN26" s="154">
        <f t="shared" si="19"/>
        <v>1</v>
      </c>
      <c r="AO26" s="150">
        <f t="shared" si="20"/>
        <v>14</v>
      </c>
      <c r="AP26" s="155">
        <f t="shared" si="21"/>
        <v>1</v>
      </c>
      <c r="AQ26" s="150">
        <f>IF((F26+L26+R26+X26+AD26+AJ26)*14=0,"",(F26+L26+R26+X26+AD26+AJ26)*14)</f>
        <v>14</v>
      </c>
      <c r="AR26" s="155">
        <f t="shared" si="22"/>
        <v>1</v>
      </c>
      <c r="AS26" s="156">
        <f t="shared" si="23"/>
        <v>2</v>
      </c>
      <c r="AT26" s="890" t="s">
        <v>437</v>
      </c>
      <c r="AU26" s="890" t="s">
        <v>445</v>
      </c>
    </row>
    <row r="27" spans="1:152" s="18" customFormat="1" ht="15.75" customHeight="1" x14ac:dyDescent="0.2">
      <c r="A27" s="885" t="s">
        <v>639</v>
      </c>
      <c r="B27" s="215" t="s">
        <v>15</v>
      </c>
      <c r="C27" s="882" t="s">
        <v>641</v>
      </c>
      <c r="D27" s="158"/>
      <c r="E27" s="159" t="str">
        <f>IF(D27*15=0,"",D27*15)</f>
        <v/>
      </c>
      <c r="F27" s="158"/>
      <c r="G27" s="159" t="str">
        <f>IF(F27*15=0,"",F27*15)</f>
        <v/>
      </c>
      <c r="H27" s="158"/>
      <c r="I27" s="160"/>
      <c r="J27" s="161"/>
      <c r="K27" s="159" t="str">
        <f>IF(J27*15=0,"",J27*15)</f>
        <v/>
      </c>
      <c r="L27" s="158"/>
      <c r="M27" s="159" t="str">
        <f>IF(L27*15=0,"",L27*15)</f>
        <v/>
      </c>
      <c r="N27" s="158"/>
      <c r="O27" s="162"/>
      <c r="P27" s="158"/>
      <c r="Q27" s="159" t="str">
        <f t="shared" si="11"/>
        <v/>
      </c>
      <c r="R27" s="158"/>
      <c r="S27" s="159" t="str">
        <f t="shared" si="12"/>
        <v/>
      </c>
      <c r="T27" s="158"/>
      <c r="U27" s="160"/>
      <c r="V27" s="161">
        <v>1</v>
      </c>
      <c r="W27" s="159">
        <v>14</v>
      </c>
      <c r="X27" s="406"/>
      <c r="Y27" s="159"/>
      <c r="Z27" s="406">
        <v>1</v>
      </c>
      <c r="AA27" s="407" t="s">
        <v>15</v>
      </c>
      <c r="AB27" s="161"/>
      <c r="AC27" s="159"/>
      <c r="AD27" s="406"/>
      <c r="AE27" s="159"/>
      <c r="AF27" s="406"/>
      <c r="AG27" s="407"/>
      <c r="AH27" s="158"/>
      <c r="AI27" s="159" t="str">
        <f>IF(AH27*15=0,"",AH27*15)</f>
        <v/>
      </c>
      <c r="AJ27" s="158"/>
      <c r="AK27" s="159" t="str">
        <f>IF(AJ27*15=0,"",AJ27*15)</f>
        <v/>
      </c>
      <c r="AL27" s="158"/>
      <c r="AM27" s="158"/>
      <c r="AN27" s="163">
        <f>IF(D27+J27+P27+V27+AB27+AH27=0,"",D27+J27+P27+V27+AB27+AH27)</f>
        <v>1</v>
      </c>
      <c r="AO27" s="159">
        <f>IF((D27+J27+P27+V27+AB27+AH27)*14=0,"",(D27+J27+P27+V27+AB27+AH27)*14)</f>
        <v>14</v>
      </c>
      <c r="AP27" s="164" t="str">
        <f>IF(F27+L27+R27+X27+AD27+AJ27=0,"",F27+L27+R27+X27+AD27+AJ27)</f>
        <v/>
      </c>
      <c r="AQ27" s="159" t="str">
        <f>IF((L27+F27+R27+X27+AD27+AJ27)*14=0,"",(L27+F27+R27+X27+AD27+AJ27)*14)</f>
        <v/>
      </c>
      <c r="AR27" s="164">
        <f>IF(N27+H27+T27+Z27+AF27+AL27=0,"",N27+H27+T27+Z27+AF27+AL27)</f>
        <v>1</v>
      </c>
      <c r="AS27" s="165">
        <f>IF(D27+F27+L27+J27+P27+R27+V27+X27+AB27+AD27+AH27+AJ27=0,"",D27+F27+L27+J27+P27+R27+V27+X27+AB27+AD27+AH27+AJ27)</f>
        <v>1</v>
      </c>
      <c r="AT27" s="871" t="s">
        <v>626</v>
      </c>
      <c r="AU27" s="890" t="s">
        <v>559</v>
      </c>
    </row>
    <row r="28" spans="1:152" ht="12.75" x14ac:dyDescent="0.2">
      <c r="A28" s="886" t="s">
        <v>515</v>
      </c>
      <c r="B28" s="166" t="s">
        <v>34</v>
      </c>
      <c r="C28" s="932" t="s">
        <v>516</v>
      </c>
      <c r="D28" s="149"/>
      <c r="E28" s="150" t="str">
        <f t="shared" si="7"/>
        <v/>
      </c>
      <c r="F28" s="149"/>
      <c r="G28" s="150" t="str">
        <f t="shared" si="8"/>
        <v/>
      </c>
      <c r="H28" s="149"/>
      <c r="I28" s="151"/>
      <c r="J28" s="152"/>
      <c r="K28" s="150" t="str">
        <f t="shared" si="9"/>
        <v/>
      </c>
      <c r="L28" s="149"/>
      <c r="M28" s="150" t="str">
        <f t="shared" si="10"/>
        <v/>
      </c>
      <c r="N28" s="149"/>
      <c r="O28" s="153"/>
      <c r="P28" s="152">
        <v>1</v>
      </c>
      <c r="Q28" s="150">
        <v>14</v>
      </c>
      <c r="R28" s="149"/>
      <c r="S28" s="150"/>
      <c r="T28" s="149">
        <v>1</v>
      </c>
      <c r="U28" s="153" t="s">
        <v>15</v>
      </c>
      <c r="V28" s="152"/>
      <c r="W28" s="150" t="str">
        <f t="shared" si="16"/>
        <v/>
      </c>
      <c r="X28" s="149"/>
      <c r="Y28" s="150" t="str">
        <f t="shared" si="17"/>
        <v/>
      </c>
      <c r="Z28" s="149"/>
      <c r="AA28" s="153"/>
      <c r="AB28" s="152"/>
      <c r="AC28" s="150"/>
      <c r="AD28" s="149"/>
      <c r="AE28" s="150"/>
      <c r="AF28" s="149"/>
      <c r="AG28" s="153"/>
      <c r="AH28" s="149"/>
      <c r="AI28" s="150" t="str">
        <f t="shared" si="14"/>
        <v/>
      </c>
      <c r="AJ28" s="149"/>
      <c r="AK28" s="150" t="str">
        <f t="shared" si="15"/>
        <v/>
      </c>
      <c r="AL28" s="149"/>
      <c r="AM28" s="149"/>
      <c r="AN28" s="154">
        <f t="shared" si="19"/>
        <v>1</v>
      </c>
      <c r="AO28" s="154">
        <f t="shared" si="20"/>
        <v>14</v>
      </c>
      <c r="AP28" s="154" t="str">
        <f t="shared" si="21"/>
        <v/>
      </c>
      <c r="AQ28" s="154" t="str">
        <f>IF((F28+L28+R28+X28+AD28+AJ28)*14=0,"",(F28+L28+R28+X28+AD28+AJ28)*14)</f>
        <v/>
      </c>
      <c r="AR28" s="154">
        <f t="shared" si="22"/>
        <v>1</v>
      </c>
      <c r="AS28" s="154">
        <f t="shared" si="23"/>
        <v>1</v>
      </c>
      <c r="AT28" s="890" t="s">
        <v>440</v>
      </c>
      <c r="AU28" s="890" t="s">
        <v>443</v>
      </c>
    </row>
    <row r="29" spans="1:152" s="3" customFormat="1" ht="15.75" customHeight="1" x14ac:dyDescent="0.2">
      <c r="A29" s="934" t="s">
        <v>187</v>
      </c>
      <c r="B29" s="166" t="s">
        <v>34</v>
      </c>
      <c r="C29" s="935" t="s">
        <v>188</v>
      </c>
      <c r="D29" s="231"/>
      <c r="E29" s="150" t="str">
        <f>IF(D29*15=0,"",D29*15)</f>
        <v/>
      </c>
      <c r="F29" s="232"/>
      <c r="G29" s="150" t="str">
        <f>IF(F29*15=0,"",F29*15)</f>
        <v/>
      </c>
      <c r="H29" s="901"/>
      <c r="I29" s="234"/>
      <c r="J29" s="231"/>
      <c r="K29" s="150"/>
      <c r="L29" s="232"/>
      <c r="M29" s="150" t="str">
        <f>IF(L29*15=0,"",L29*15)</f>
        <v/>
      </c>
      <c r="N29" s="901"/>
      <c r="O29" s="234"/>
      <c r="P29" s="231">
        <v>1</v>
      </c>
      <c r="Q29" s="150">
        <v>14</v>
      </c>
      <c r="R29" s="232"/>
      <c r="S29" s="150" t="str">
        <f>IF(R29*15=0,"",R29*15)</f>
        <v/>
      </c>
      <c r="T29" s="901">
        <v>1</v>
      </c>
      <c r="U29" s="234" t="s">
        <v>67</v>
      </c>
      <c r="V29" s="231"/>
      <c r="W29" s="150" t="str">
        <f>IF(V29*15=0,"",V29*15)</f>
        <v/>
      </c>
      <c r="X29" s="232"/>
      <c r="Y29" s="150" t="str">
        <f>IF(X29*15=0,"",X29*15)</f>
        <v/>
      </c>
      <c r="Z29" s="901"/>
      <c r="AA29" s="234"/>
      <c r="AB29" s="231"/>
      <c r="AC29" s="150" t="str">
        <f>IF(AB29*15=0,"",AB29*15)</f>
        <v/>
      </c>
      <c r="AD29" s="232"/>
      <c r="AE29" s="150" t="str">
        <f>IF(AD29*15=0,"",AD29*15)</f>
        <v/>
      </c>
      <c r="AF29" s="901"/>
      <c r="AG29" s="234"/>
      <c r="AH29" s="231"/>
      <c r="AI29" s="150" t="str">
        <f>IF(AH29*15=0,"",AH29*15)</f>
        <v/>
      </c>
      <c r="AJ29" s="232"/>
      <c r="AK29" s="150" t="str">
        <f>IF(AJ29*15=0,"",AJ29*15)</f>
        <v/>
      </c>
      <c r="AL29" s="901"/>
      <c r="AM29" s="236"/>
      <c r="AN29" s="154">
        <f>IF(D29+J29+P29+V29+AB29+AH29=0,"",D29+J29+P29+V29+AB29+AH29)</f>
        <v>1</v>
      </c>
      <c r="AO29" s="150">
        <f>IF((D29+J29+P29+V29+AB29+AH29)*14=0,"",(D29+J29+P29+V29+AB29+AH29)*14)</f>
        <v>14</v>
      </c>
      <c r="AP29" s="155" t="str">
        <f>IF(F29+L29+R29+X29+AD29+AJ29=0,"",F29+L29+R29+X29+AD29+AJ29)</f>
        <v/>
      </c>
      <c r="AQ29" s="150" t="str">
        <f>IF((F29+L29+R29+X29+AD29+AJ29)*14=0,"",(F29+L29+R29+X29+AD29+AJ29)*14)</f>
        <v/>
      </c>
      <c r="AR29" s="233">
        <v>1</v>
      </c>
      <c r="AS29" s="156">
        <f>IF(D29+F29+J29+L29+P29+R29+V29+X29+AB29+AD29+AH29+AJ29=0,"",D29+F29+J29+L29+P29+R29+V29+X29+AB29+AD29+AH29+AJ29)</f>
        <v>1</v>
      </c>
      <c r="AT29" s="890" t="s">
        <v>440</v>
      </c>
      <c r="AU29" s="933" t="s">
        <v>846</v>
      </c>
    </row>
    <row r="30" spans="1:152" ht="15.75" customHeight="1" x14ac:dyDescent="0.2">
      <c r="A30" s="898" t="s">
        <v>189</v>
      </c>
      <c r="B30" s="166" t="s">
        <v>45</v>
      </c>
      <c r="C30" s="904" t="s">
        <v>190</v>
      </c>
      <c r="D30" s="231"/>
      <c r="E30" s="150"/>
      <c r="F30" s="232"/>
      <c r="G30" s="150"/>
      <c r="H30" s="901"/>
      <c r="I30" s="234"/>
      <c r="J30" s="231"/>
      <c r="K30" s="150"/>
      <c r="L30" s="232"/>
      <c r="M30" s="150"/>
      <c r="N30" s="901"/>
      <c r="O30" s="234"/>
      <c r="P30" s="231"/>
      <c r="Q30" s="150"/>
      <c r="R30" s="232"/>
      <c r="S30" s="150"/>
      <c r="T30" s="901"/>
      <c r="U30" s="234"/>
      <c r="V30" s="231"/>
      <c r="W30" s="150"/>
      <c r="X30" s="232"/>
      <c r="Y30" s="150"/>
      <c r="Z30" s="901"/>
      <c r="AA30" s="424"/>
      <c r="AB30" s="231"/>
      <c r="AC30" s="150"/>
      <c r="AD30" s="232"/>
      <c r="AE30" s="150"/>
      <c r="AF30" s="901"/>
      <c r="AG30" s="234"/>
      <c r="AH30" s="408">
        <v>1</v>
      </c>
      <c r="AI30" s="190">
        <v>10</v>
      </c>
      <c r="AJ30" s="498"/>
      <c r="AK30" s="190"/>
      <c r="AL30" s="902">
        <v>1</v>
      </c>
      <c r="AM30" s="903" t="s">
        <v>67</v>
      </c>
      <c r="AN30" s="154">
        <f>IF(D30+J30+P30+V30+AB30+AH30=0,"",D30+J30+P30+V30+AB30+AH30)</f>
        <v>1</v>
      </c>
      <c r="AO30" s="150">
        <v>10</v>
      </c>
      <c r="AP30" s="239"/>
      <c r="AQ30" s="238"/>
      <c r="AR30" s="233">
        <v>1</v>
      </c>
      <c r="AS30" s="156">
        <f>IF(D30+F30+J30+L30+P30+R30+V30+X30+AB30+AD30+AH30+AJ30=0,"",D30+F30+J30+L30+P30+R30+V30+X30+AB30+AD30+AH30+AJ30)</f>
        <v>1</v>
      </c>
      <c r="AT30" s="890" t="s">
        <v>440</v>
      </c>
      <c r="AU30" s="890" t="s">
        <v>447</v>
      </c>
    </row>
    <row r="31" spans="1:152" s="85" customFormat="1" ht="15.75" customHeight="1" x14ac:dyDescent="0.2">
      <c r="A31" s="895" t="s">
        <v>356</v>
      </c>
      <c r="B31" s="215" t="s">
        <v>34</v>
      </c>
      <c r="C31" s="896" t="s">
        <v>358</v>
      </c>
      <c r="D31" s="410"/>
      <c r="E31" s="411"/>
      <c r="F31" s="410"/>
      <c r="G31" s="411"/>
      <c r="H31" s="410"/>
      <c r="I31" s="410"/>
      <c r="J31" s="410"/>
      <c r="K31" s="411"/>
      <c r="L31" s="410"/>
      <c r="M31" s="411"/>
      <c r="N31" s="410"/>
      <c r="O31" s="410"/>
      <c r="P31" s="410"/>
      <c r="Q31" s="411"/>
      <c r="R31" s="410"/>
      <c r="S31" s="411"/>
      <c r="T31" s="410"/>
      <c r="U31" s="410"/>
      <c r="V31" s="410"/>
      <c r="W31" s="411"/>
      <c r="X31" s="410"/>
      <c r="Y31" s="411"/>
      <c r="Z31" s="410"/>
      <c r="AA31" s="410"/>
      <c r="AB31" s="410"/>
      <c r="AC31" s="411"/>
      <c r="AD31" s="410"/>
      <c r="AE31" s="411"/>
      <c r="AF31" s="410"/>
      <c r="AG31" s="410"/>
      <c r="AH31" s="410">
        <v>1</v>
      </c>
      <c r="AI31" s="411">
        <v>10</v>
      </c>
      <c r="AJ31" s="410"/>
      <c r="AK31" s="411"/>
      <c r="AL31" s="410">
        <v>1</v>
      </c>
      <c r="AM31" s="410" t="s">
        <v>67</v>
      </c>
      <c r="AN31" s="154">
        <f t="shared" ref="AN31" si="24">IF(D31+J31+P31+V31+AB31+AH31=0,"",D31+J31+P31+V31+AB31+AH31)</f>
        <v>1</v>
      </c>
      <c r="AO31" s="154">
        <v>10</v>
      </c>
      <c r="AP31" s="154" t="str">
        <f t="shared" ref="AP31" si="25">IF(F31+L31+R31+X31+AD31+AJ31=0,"",F31+L31+R31+X31+AD31+AJ31)</f>
        <v/>
      </c>
      <c r="AQ31" s="154" t="str">
        <f>IF((F31+L31+R31+X31+AD31+AJ31)*14=0,"",(F31+L31+R31+X31+AD31+AJ31)*14)</f>
        <v/>
      </c>
      <c r="AR31" s="154">
        <v>1</v>
      </c>
      <c r="AS31" s="154">
        <f t="shared" ref="AS31" si="26">IF(D31+F31+J31+L31+P31+R31+V31+X31+AB31+AD31+AH31+AJ31=0,"",D31+F31+J31+L31+P31+R31+V31+X31+AB31+AD31+AH31+AJ31)</f>
        <v>1</v>
      </c>
      <c r="AT31" s="890" t="s">
        <v>446</v>
      </c>
      <c r="AU31" s="894" t="s">
        <v>632</v>
      </c>
      <c r="AV31" s="123"/>
      <c r="AW31" s="123"/>
      <c r="AX31" s="123"/>
      <c r="AY31" s="123"/>
      <c r="AZ31" s="123"/>
      <c r="BA31" s="123"/>
      <c r="BB31" s="123"/>
      <c r="BC31" s="123"/>
      <c r="BD31" s="123"/>
      <c r="BE31" s="123"/>
      <c r="BF31" s="123"/>
      <c r="BG31" s="123"/>
      <c r="BH31" s="123"/>
      <c r="BI31" s="123"/>
      <c r="BJ31" s="123"/>
      <c r="BK31" s="123"/>
      <c r="BL31" s="123"/>
      <c r="BM31" s="123"/>
      <c r="BN31" s="123"/>
      <c r="BO31" s="123"/>
      <c r="BP31" s="123"/>
      <c r="BQ31" s="123"/>
      <c r="BR31" s="123"/>
      <c r="BS31" s="123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3"/>
      <c r="CE31" s="123"/>
      <c r="CF31" s="123"/>
      <c r="CG31" s="123"/>
      <c r="CH31" s="123"/>
      <c r="CI31" s="123"/>
      <c r="CJ31" s="123"/>
      <c r="CK31" s="123"/>
      <c r="CL31" s="123"/>
      <c r="CM31" s="123"/>
      <c r="CN31" s="123"/>
      <c r="CO31" s="123"/>
      <c r="CP31" s="123"/>
      <c r="CQ31" s="123"/>
      <c r="CR31" s="123"/>
      <c r="CS31" s="123"/>
      <c r="CT31" s="123"/>
      <c r="CU31" s="123"/>
      <c r="CV31" s="123"/>
      <c r="CW31" s="123"/>
      <c r="CX31" s="123"/>
      <c r="CY31" s="123"/>
      <c r="CZ31" s="123"/>
      <c r="DA31" s="123"/>
      <c r="DB31" s="123"/>
      <c r="DC31" s="123"/>
      <c r="DD31" s="123"/>
      <c r="DE31" s="123"/>
      <c r="DF31" s="123"/>
      <c r="DG31" s="123"/>
      <c r="DH31" s="123"/>
      <c r="DI31" s="123"/>
      <c r="DJ31" s="123"/>
      <c r="DK31" s="123"/>
      <c r="DL31" s="123"/>
      <c r="DM31" s="123"/>
      <c r="DN31" s="123"/>
      <c r="DO31" s="123"/>
      <c r="DP31" s="123"/>
      <c r="DQ31" s="123"/>
      <c r="DR31" s="123"/>
      <c r="DS31" s="123"/>
      <c r="DT31" s="123"/>
      <c r="DU31" s="123"/>
      <c r="DV31" s="123"/>
      <c r="DW31" s="123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</row>
    <row r="32" spans="1:152" s="23" customFormat="1" ht="15.75" customHeight="1" thickBot="1" x14ac:dyDescent="0.3">
      <c r="A32" s="412"/>
      <c r="B32" s="413"/>
      <c r="C32" s="227" t="s">
        <v>52</v>
      </c>
      <c r="D32" s="414">
        <f>SUM(D12:D28)</f>
        <v>5</v>
      </c>
      <c r="E32" s="414">
        <f>SUM(E12:E28)</f>
        <v>50</v>
      </c>
      <c r="F32" s="414">
        <f>SUM(F12:F28)</f>
        <v>2</v>
      </c>
      <c r="G32" s="414">
        <f>SUM(G12:G28)</f>
        <v>20</v>
      </c>
      <c r="H32" s="414">
        <f>SUM(H12:H28)</f>
        <v>4</v>
      </c>
      <c r="I32" s="415" t="s">
        <v>17</v>
      </c>
      <c r="J32" s="414">
        <f>SUM(J12:J28)</f>
        <v>2</v>
      </c>
      <c r="K32" s="414">
        <f>SUM(K12:K28)</f>
        <v>32</v>
      </c>
      <c r="L32" s="414">
        <f>SUM(L12:L28)</f>
        <v>5</v>
      </c>
      <c r="M32" s="414">
        <f>SUM(M12:M28)</f>
        <v>66</v>
      </c>
      <c r="N32" s="414">
        <f>SUM(N12:N28)</f>
        <v>7</v>
      </c>
      <c r="O32" s="415" t="s">
        <v>17</v>
      </c>
      <c r="P32" s="414">
        <f>SUM(P12:P28)</f>
        <v>2</v>
      </c>
      <c r="Q32" s="414">
        <f>SUM(Q12:Q28)</f>
        <v>32</v>
      </c>
      <c r="R32" s="414">
        <f>SUM(R12:R28)</f>
        <v>3</v>
      </c>
      <c r="S32" s="414">
        <f>SUM(S12:S28)</f>
        <v>38</v>
      </c>
      <c r="T32" s="414">
        <f>SUM(T12:T29)</f>
        <v>6</v>
      </c>
      <c r="U32" s="415" t="s">
        <v>17</v>
      </c>
      <c r="V32" s="414">
        <f>SUM(V12:V28)</f>
        <v>2</v>
      </c>
      <c r="W32" s="414">
        <f>SUM(W12:W28)</f>
        <v>32</v>
      </c>
      <c r="X32" s="414">
        <f>SUM(X12:X28)</f>
        <v>5</v>
      </c>
      <c r="Y32" s="414">
        <f>SUM(Y12:Y28)</f>
        <v>66</v>
      </c>
      <c r="Z32" s="414">
        <f>SUM(Z12:Z28)</f>
        <v>6</v>
      </c>
      <c r="AA32" s="415" t="s">
        <v>17</v>
      </c>
      <c r="AB32" s="414">
        <f>SUM(AB12:AB28)</f>
        <v>2</v>
      </c>
      <c r="AC32" s="414">
        <f>SUM(AC12:AC28)</f>
        <v>32</v>
      </c>
      <c r="AD32" s="414">
        <f>SUM(AD12:AD28)</f>
        <v>6</v>
      </c>
      <c r="AE32" s="414">
        <f>SUM(AE12:AE28)</f>
        <v>80</v>
      </c>
      <c r="AF32" s="414">
        <f>SUM(AF12:AF28)</f>
        <v>7</v>
      </c>
      <c r="AG32" s="415" t="s">
        <v>17</v>
      </c>
      <c r="AH32" s="414">
        <f>SUM(AH20:AH28)</f>
        <v>1</v>
      </c>
      <c r="AI32" s="414">
        <f>SUM(AI20:AI28)</f>
        <v>10</v>
      </c>
      <c r="AJ32" s="414">
        <f>SUM(AJ17:AJ28)</f>
        <v>4</v>
      </c>
      <c r="AK32" s="414">
        <f>SUM(AK17:AK28)</f>
        <v>40</v>
      </c>
      <c r="AL32" s="414">
        <v>8</v>
      </c>
      <c r="AM32" s="415" t="s">
        <v>17</v>
      </c>
      <c r="AN32" s="414">
        <v>12</v>
      </c>
      <c r="AO32" s="414">
        <f>SUM(AO12:AO28)</f>
        <v>188</v>
      </c>
      <c r="AP32" s="414">
        <f>SUM(AP12:AP28)</f>
        <v>25</v>
      </c>
      <c r="AQ32" s="414">
        <f>SUM(AQ12:AQ28)</f>
        <v>310</v>
      </c>
      <c r="AR32" s="414">
        <f>SUM(AR12:AR31)</f>
        <v>38</v>
      </c>
      <c r="AS32" s="414">
        <f>SUM(AS12:AS28)</f>
        <v>39</v>
      </c>
      <c r="AT32" s="892"/>
      <c r="AU32" s="892"/>
    </row>
    <row r="33" spans="1:47" s="23" customFormat="1" ht="15.75" customHeight="1" thickBot="1" x14ac:dyDescent="0.3">
      <c r="A33" s="416"/>
      <c r="B33" s="417"/>
      <c r="C33" s="418" t="s">
        <v>42</v>
      </c>
      <c r="D33" s="419">
        <f>D10+D32</f>
        <v>16</v>
      </c>
      <c r="E33" s="419">
        <f>E10+E32</f>
        <v>186</v>
      </c>
      <c r="F33" s="419">
        <f>F10+F32</f>
        <v>28</v>
      </c>
      <c r="G33" s="419">
        <f>G10+G32</f>
        <v>310</v>
      </c>
      <c r="H33" s="419">
        <f>H10+H32</f>
        <v>29</v>
      </c>
      <c r="I33" s="420" t="s">
        <v>17</v>
      </c>
      <c r="J33" s="419">
        <f>J10+J32</f>
        <v>11</v>
      </c>
      <c r="K33" s="419">
        <f>K10+K32</f>
        <v>166</v>
      </c>
      <c r="L33" s="419">
        <f>L10+L32</f>
        <v>19</v>
      </c>
      <c r="M33" s="419">
        <f>M10+M32</f>
        <v>266</v>
      </c>
      <c r="N33" s="419">
        <f>N10+N32</f>
        <v>29</v>
      </c>
      <c r="O33" s="420" t="s">
        <v>17</v>
      </c>
      <c r="P33" s="419">
        <f>P10+P32</f>
        <v>12</v>
      </c>
      <c r="Q33" s="419">
        <f>Q10+Q32</f>
        <v>172</v>
      </c>
      <c r="R33" s="419">
        <f>R10+R32</f>
        <v>17</v>
      </c>
      <c r="S33" s="419">
        <f>S10+S32</f>
        <v>234</v>
      </c>
      <c r="T33" s="419">
        <f>T10+T32</f>
        <v>30</v>
      </c>
      <c r="U33" s="420" t="s">
        <v>17</v>
      </c>
      <c r="V33" s="419">
        <f>V10+V32</f>
        <v>8</v>
      </c>
      <c r="W33" s="419">
        <f>W10+W32</f>
        <v>116</v>
      </c>
      <c r="X33" s="419">
        <f>X10+X32</f>
        <v>21</v>
      </c>
      <c r="Y33" s="419">
        <f>Y10+Y32</f>
        <v>290</v>
      </c>
      <c r="Z33" s="419">
        <f>Z10+Z32</f>
        <v>30</v>
      </c>
      <c r="AA33" s="420" t="s">
        <v>17</v>
      </c>
      <c r="AB33" s="419">
        <f>AB10+AB32</f>
        <v>10</v>
      </c>
      <c r="AC33" s="419">
        <f>AC10+AC32</f>
        <v>144</v>
      </c>
      <c r="AD33" s="419">
        <f>AD10+AD32</f>
        <v>19</v>
      </c>
      <c r="AE33" s="419">
        <f>AE10+AE32</f>
        <v>262</v>
      </c>
      <c r="AF33" s="419">
        <f>AF10+AF32</f>
        <v>31</v>
      </c>
      <c r="AG33" s="420" t="s">
        <v>17</v>
      </c>
      <c r="AH33" s="419">
        <f>AH10+AH32</f>
        <v>4</v>
      </c>
      <c r="AI33" s="419">
        <f>AI10+AI32</f>
        <v>44</v>
      </c>
      <c r="AJ33" s="419">
        <f>AJ10+AJ32</f>
        <v>20</v>
      </c>
      <c r="AK33" s="419">
        <f>AK10+AK32</f>
        <v>200</v>
      </c>
      <c r="AL33" s="419">
        <f>AL10+AL32</f>
        <v>31</v>
      </c>
      <c r="AM33" s="420" t="s">
        <v>17</v>
      </c>
      <c r="AN33" s="421">
        <f t="shared" ref="AN33:AS33" si="27">AN10+AN32</f>
        <v>59</v>
      </c>
      <c r="AO33" s="421">
        <f t="shared" si="27"/>
        <v>946</v>
      </c>
      <c r="AP33" s="421">
        <f t="shared" si="27"/>
        <v>125</v>
      </c>
      <c r="AQ33" s="421">
        <f t="shared" si="27"/>
        <v>1472</v>
      </c>
      <c r="AR33" s="421">
        <f t="shared" si="27"/>
        <v>180</v>
      </c>
      <c r="AS33" s="421">
        <f t="shared" si="27"/>
        <v>185</v>
      </c>
      <c r="AT33" s="892"/>
      <c r="AU33" s="892"/>
    </row>
    <row r="34" spans="1:47" ht="18.75" customHeight="1" x14ac:dyDescent="0.2">
      <c r="A34" s="502"/>
      <c r="B34" s="422"/>
      <c r="C34" s="423" t="s">
        <v>16</v>
      </c>
      <c r="D34" s="1084"/>
      <c r="E34" s="1085"/>
      <c r="F34" s="1085"/>
      <c r="G34" s="1085"/>
      <c r="H34" s="1085"/>
      <c r="I34" s="1085"/>
      <c r="J34" s="1085"/>
      <c r="K34" s="1085"/>
      <c r="L34" s="1085"/>
      <c r="M34" s="1085"/>
      <c r="N34" s="1085"/>
      <c r="O34" s="1085"/>
      <c r="P34" s="1085"/>
      <c r="Q34" s="1085"/>
      <c r="R34" s="1085"/>
      <c r="S34" s="1085"/>
      <c r="T34" s="1085"/>
      <c r="U34" s="1085"/>
      <c r="V34" s="1085"/>
      <c r="W34" s="1085"/>
      <c r="X34" s="1085"/>
      <c r="Y34" s="1085"/>
      <c r="Z34" s="1085"/>
      <c r="AA34" s="1085"/>
      <c r="AB34" s="1084"/>
      <c r="AC34" s="1085"/>
      <c r="AD34" s="1085"/>
      <c r="AE34" s="1085"/>
      <c r="AF34" s="1085"/>
      <c r="AG34" s="1085"/>
      <c r="AH34" s="1085"/>
      <c r="AI34" s="1085"/>
      <c r="AJ34" s="1085"/>
      <c r="AK34" s="1085"/>
      <c r="AL34" s="1085"/>
      <c r="AM34" s="1085"/>
      <c r="AN34" s="1080"/>
      <c r="AO34" s="1081"/>
      <c r="AP34" s="1081"/>
      <c r="AQ34" s="1081"/>
      <c r="AR34" s="1081"/>
      <c r="AS34" s="1081"/>
      <c r="AT34" s="893"/>
      <c r="AU34" s="893"/>
    </row>
    <row r="35" spans="1:47" ht="15.75" customHeight="1" x14ac:dyDescent="0.2">
      <c r="A35" s="884" t="s">
        <v>822</v>
      </c>
      <c r="B35" s="166" t="s">
        <v>45</v>
      </c>
      <c r="C35" s="887" t="s">
        <v>638</v>
      </c>
      <c r="D35" s="425"/>
      <c r="E35" s="426"/>
      <c r="F35" s="427"/>
      <c r="G35" s="426"/>
      <c r="H35" s="428"/>
      <c r="I35" s="429"/>
      <c r="J35" s="425"/>
      <c r="K35" s="426"/>
      <c r="L35" s="427"/>
      <c r="M35" s="426"/>
      <c r="N35" s="428"/>
      <c r="O35" s="429"/>
      <c r="P35" s="425"/>
      <c r="Q35" s="426"/>
      <c r="R35" s="427"/>
      <c r="S35" s="426"/>
      <c r="T35" s="428"/>
      <c r="U35" s="429"/>
      <c r="V35" s="425"/>
      <c r="W35" s="426"/>
      <c r="X35" s="427"/>
      <c r="Y35" s="426"/>
      <c r="Z35" s="428"/>
      <c r="AA35" s="430"/>
      <c r="AB35" s="425"/>
      <c r="AC35" s="426"/>
      <c r="AD35" s="427">
        <v>2</v>
      </c>
      <c r="AE35" s="426">
        <v>28</v>
      </c>
      <c r="AF35" s="428" t="s">
        <v>17</v>
      </c>
      <c r="AG35" s="429" t="s">
        <v>141</v>
      </c>
      <c r="AH35" s="425"/>
      <c r="AI35" s="426"/>
      <c r="AJ35" s="427"/>
      <c r="AK35" s="426"/>
      <c r="AL35" s="428"/>
      <c r="AM35" s="432"/>
      <c r="AN35" s="433"/>
      <c r="AO35" s="434"/>
      <c r="AP35" s="435">
        <v>2</v>
      </c>
      <c r="AQ35" s="434">
        <v>28</v>
      </c>
      <c r="AR35" s="428"/>
      <c r="AS35" s="436"/>
      <c r="AT35" s="871" t="s">
        <v>609</v>
      </c>
      <c r="AU35" s="711" t="s">
        <v>621</v>
      </c>
    </row>
    <row r="36" spans="1:47" ht="15.75" customHeight="1" x14ac:dyDescent="0.2">
      <c r="A36" s="884" t="s">
        <v>823</v>
      </c>
      <c r="B36" s="437" t="s">
        <v>45</v>
      </c>
      <c r="C36" s="888" t="s">
        <v>640</v>
      </c>
      <c r="D36" s="438"/>
      <c r="E36" s="439"/>
      <c r="F36" s="440"/>
      <c r="G36" s="439"/>
      <c r="H36" s="441"/>
      <c r="I36" s="442"/>
      <c r="J36" s="438"/>
      <c r="K36" s="439"/>
      <c r="L36" s="440"/>
      <c r="M36" s="439"/>
      <c r="N36" s="441"/>
      <c r="O36" s="442"/>
      <c r="P36" s="438"/>
      <c r="Q36" s="439"/>
      <c r="R36" s="440"/>
      <c r="S36" s="439"/>
      <c r="T36" s="441"/>
      <c r="U36" s="442"/>
      <c r="V36" s="438"/>
      <c r="W36" s="439"/>
      <c r="X36" s="440"/>
      <c r="Y36" s="439"/>
      <c r="Z36" s="441"/>
      <c r="AA36" s="443"/>
      <c r="AB36" s="438"/>
      <c r="AC36" s="439"/>
      <c r="AD36" s="440"/>
      <c r="AE36" s="439"/>
      <c r="AF36" s="441"/>
      <c r="AG36" s="442"/>
      <c r="AH36" s="438"/>
      <c r="AI36" s="439"/>
      <c r="AJ36" s="440">
        <v>2</v>
      </c>
      <c r="AK36" s="439">
        <v>20</v>
      </c>
      <c r="AL36" s="441" t="s">
        <v>17</v>
      </c>
      <c r="AM36" s="889" t="s">
        <v>141</v>
      </c>
      <c r="AN36" s="444"/>
      <c r="AO36" s="445"/>
      <c r="AP36" s="446">
        <v>2</v>
      </c>
      <c r="AQ36" s="445">
        <v>20</v>
      </c>
      <c r="AR36" s="441"/>
      <c r="AS36" s="447"/>
      <c r="AT36" s="871" t="s">
        <v>609</v>
      </c>
      <c r="AU36" s="711" t="s">
        <v>621</v>
      </c>
    </row>
    <row r="37" spans="1:47" s="3" customFormat="1" ht="15.75" customHeight="1" thickBot="1" x14ac:dyDescent="0.25">
      <c r="A37" s="144" t="s">
        <v>191</v>
      </c>
      <c r="B37" s="166" t="s">
        <v>15</v>
      </c>
      <c r="C37" s="135" t="s">
        <v>192</v>
      </c>
      <c r="D37" s="231"/>
      <c r="E37" s="150" t="str">
        <f>IF(D37*15=0,"",D37*15)</f>
        <v/>
      </c>
      <c r="F37" s="232"/>
      <c r="G37" s="150" t="str">
        <f>IF(F37*15=0,"",F37*15)</f>
        <v/>
      </c>
      <c r="H37" s="233" t="s">
        <v>17</v>
      </c>
      <c r="I37" s="234"/>
      <c r="J37" s="231"/>
      <c r="K37" s="150" t="str">
        <f>IF(J37*15=0,"",J37*15)</f>
        <v/>
      </c>
      <c r="L37" s="232"/>
      <c r="M37" s="150" t="str">
        <f>IF(L37*15=0,"",L37*15)</f>
        <v/>
      </c>
      <c r="N37" s="233" t="s">
        <v>17</v>
      </c>
      <c r="O37" s="234"/>
      <c r="P37" s="231"/>
      <c r="Q37" s="150" t="str">
        <f>IF(P37*15=0,"",P37*15)</f>
        <v/>
      </c>
      <c r="R37" s="232"/>
      <c r="S37" s="150" t="str">
        <f>IF(R37*15=0,"",R37*15)</f>
        <v/>
      </c>
      <c r="T37" s="233" t="s">
        <v>17</v>
      </c>
      <c r="U37" s="234"/>
      <c r="V37" s="231"/>
      <c r="W37" s="150" t="str">
        <f>IF(V37*15=0,"",V37*15)</f>
        <v/>
      </c>
      <c r="X37" s="232"/>
      <c r="Y37" s="150" t="str">
        <f>IF(X37*15=0,"",X37*15)</f>
        <v/>
      </c>
      <c r="Z37" s="233" t="s">
        <v>17</v>
      </c>
      <c r="AA37" s="234"/>
      <c r="AB37" s="231"/>
      <c r="AC37" s="150" t="str">
        <f>IF(AB37*15=0,"",AB37*15)</f>
        <v/>
      </c>
      <c r="AD37" s="232"/>
      <c r="AE37" s="150" t="str">
        <f>IF(AD37*15=0,"",AD37*15)</f>
        <v/>
      </c>
      <c r="AF37" s="233" t="s">
        <v>17</v>
      </c>
      <c r="AG37" s="234"/>
      <c r="AH37" s="231"/>
      <c r="AI37" s="150" t="str">
        <f>IF(AH37*15=0,"",AH37*15)</f>
        <v/>
      </c>
      <c r="AJ37" s="232"/>
      <c r="AK37" s="150" t="str">
        <f>IF(AJ37*15=0,"",AJ37*15)</f>
        <v/>
      </c>
      <c r="AL37" s="233" t="s">
        <v>17</v>
      </c>
      <c r="AM37" s="149" t="s">
        <v>351</v>
      </c>
      <c r="AN37" s="237" t="str">
        <f>IF(D37+J37+P37+V37+AB37+AH37=0,"",D37+J37+P37+V37+AB37+AH37)</f>
        <v/>
      </c>
      <c r="AO37" s="238" t="str">
        <f>IF((D37+J37+P37+V37+AB37+AH37)*15=0,"",(D37+J37+P37+V37+AB37+AH37)*15)</f>
        <v/>
      </c>
      <c r="AP37" s="239" t="str">
        <f>IF(F37+L37+R37+X37+AD37+AJ37=0,"",F37+L37+R37+X37+AD37+AJ37)</f>
        <v/>
      </c>
      <c r="AQ37" s="238" t="str">
        <f>IF((F37+L37+R37+X37+AD37+AJ37)*15=0,"",(F37+L37+R37+X37+AD37+AJ37)*15)</f>
        <v/>
      </c>
      <c r="AR37" s="233" t="s">
        <v>17</v>
      </c>
      <c r="AS37" s="448" t="str">
        <f>IF(D37+F37+J37+L37+P37+R37+V37+X37+AB37+AD37+AH37+AJ37=0,"",D37+F37+J37+L37+P37+R37+V37+X37+AB37+AD37+AH37+AJ37)</f>
        <v/>
      </c>
      <c r="AT37" s="711"/>
      <c r="AU37" s="711"/>
    </row>
    <row r="38" spans="1:47" ht="15.75" customHeight="1" thickBot="1" x14ac:dyDescent="0.25">
      <c r="A38" s="449"/>
      <c r="B38" s="450"/>
      <c r="C38" s="451" t="s">
        <v>18</v>
      </c>
      <c r="D38" s="452"/>
      <c r="E38" s="453"/>
      <c r="F38" s="454"/>
      <c r="G38" s="453"/>
      <c r="H38" s="455"/>
      <c r="I38" s="456"/>
      <c r="J38" s="457"/>
      <c r="K38" s="453"/>
      <c r="L38" s="454"/>
      <c r="M38" s="453"/>
      <c r="N38" s="455"/>
      <c r="O38" s="456"/>
      <c r="P38" s="452"/>
      <c r="Q38" s="453"/>
      <c r="R38" s="454"/>
      <c r="S38" s="453"/>
      <c r="T38" s="450"/>
      <c r="U38" s="456"/>
      <c r="V38" s="457"/>
      <c r="W38" s="453" t="str">
        <f>IF(V38*14=0,"",V38*14)</f>
        <v/>
      </c>
      <c r="X38" s="454"/>
      <c r="Y38" s="453"/>
      <c r="Z38" s="455"/>
      <c r="AA38" s="456"/>
      <c r="AB38" s="452">
        <v>0</v>
      </c>
      <c r="AC38" s="453">
        <v>0</v>
      </c>
      <c r="AD38" s="454">
        <v>2</v>
      </c>
      <c r="AE38" s="453">
        <v>28</v>
      </c>
      <c r="AF38" s="455" t="s">
        <v>17</v>
      </c>
      <c r="AG38" s="456" t="s">
        <v>17</v>
      </c>
      <c r="AH38" s="457">
        <v>1</v>
      </c>
      <c r="AI38" s="453">
        <v>10</v>
      </c>
      <c r="AJ38" s="454"/>
      <c r="AK38" s="453">
        <v>28</v>
      </c>
      <c r="AL38" s="455" t="s">
        <v>17</v>
      </c>
      <c r="AM38" s="456" t="s">
        <v>17</v>
      </c>
      <c r="AN38" s="458">
        <v>1</v>
      </c>
      <c r="AO38" s="459">
        <v>10</v>
      </c>
      <c r="AP38" s="460">
        <f>IF(F38+L38+R38+X38+AD38+AJ38=0,"",F38+L38+R38+X38+AD38+AJ38)</f>
        <v>2</v>
      </c>
      <c r="AQ38" s="461">
        <v>48</v>
      </c>
      <c r="AR38" s="455" t="s">
        <v>17</v>
      </c>
      <c r="AS38" s="462" t="s">
        <v>41</v>
      </c>
      <c r="AT38" s="131"/>
      <c r="AU38" s="131"/>
    </row>
    <row r="39" spans="1:47" ht="15.75" customHeight="1" thickBot="1" x14ac:dyDescent="0.25">
      <c r="A39" s="463"/>
      <c r="B39" s="464"/>
      <c r="C39" s="465" t="s">
        <v>43</v>
      </c>
      <c r="D39" s="466">
        <f>D33+D38</f>
        <v>16</v>
      </c>
      <c r="E39" s="467">
        <f>SUM(E33,E38)</f>
        <v>186</v>
      </c>
      <c r="F39" s="468">
        <f>F33+F38</f>
        <v>28</v>
      </c>
      <c r="G39" s="467">
        <f>SUM(G33,G38)</f>
        <v>310</v>
      </c>
      <c r="H39" s="469" t="s">
        <v>17</v>
      </c>
      <c r="I39" s="470" t="s">
        <v>17</v>
      </c>
      <c r="J39" s="471">
        <f>J33+J38</f>
        <v>11</v>
      </c>
      <c r="K39" s="467">
        <f>SUM(K33,K38)</f>
        <v>166</v>
      </c>
      <c r="L39" s="468">
        <f>L33+L38</f>
        <v>19</v>
      </c>
      <c r="M39" s="467">
        <f>SUM(M33,M38)</f>
        <v>266</v>
      </c>
      <c r="N39" s="469" t="s">
        <v>17</v>
      </c>
      <c r="O39" s="470" t="s">
        <v>17</v>
      </c>
      <c r="P39" s="466">
        <f>P33+P38</f>
        <v>12</v>
      </c>
      <c r="Q39" s="467">
        <f>SUM(Q33,Q38)</f>
        <v>172</v>
      </c>
      <c r="R39" s="468">
        <f>R33+R38</f>
        <v>17</v>
      </c>
      <c r="S39" s="467">
        <f>SUM(S33,S38)</f>
        <v>234</v>
      </c>
      <c r="T39" s="472" t="s">
        <v>17</v>
      </c>
      <c r="U39" s="470" t="s">
        <v>17</v>
      </c>
      <c r="V39" s="471">
        <f>V33+V38</f>
        <v>8</v>
      </c>
      <c r="W39" s="467">
        <f>SUM(W33,W38)</f>
        <v>116</v>
      </c>
      <c r="X39" s="468">
        <f>X33+X38</f>
        <v>21</v>
      </c>
      <c r="Y39" s="467">
        <f>SUM(Y33,Y38)</f>
        <v>290</v>
      </c>
      <c r="Z39" s="469" t="s">
        <v>17</v>
      </c>
      <c r="AA39" s="470" t="s">
        <v>17</v>
      </c>
      <c r="AB39" s="466">
        <f>AB33+AB38</f>
        <v>10</v>
      </c>
      <c r="AC39" s="467">
        <f>SUM(AC33,AC38)</f>
        <v>144</v>
      </c>
      <c r="AD39" s="468">
        <f>AD33+AD38</f>
        <v>21</v>
      </c>
      <c r="AE39" s="467">
        <f>SUM(AE33,AE38)</f>
        <v>290</v>
      </c>
      <c r="AF39" s="469" t="s">
        <v>17</v>
      </c>
      <c r="AG39" s="470" t="s">
        <v>17</v>
      </c>
      <c r="AH39" s="471">
        <f>AH33+AH38</f>
        <v>5</v>
      </c>
      <c r="AI39" s="467">
        <f>SUM(AI33,AI38)</f>
        <v>54</v>
      </c>
      <c r="AJ39" s="468">
        <f>AJ33+AJ38</f>
        <v>20</v>
      </c>
      <c r="AK39" s="467">
        <f>SUM(AK33,AK38)</f>
        <v>228</v>
      </c>
      <c r="AL39" s="469" t="s">
        <v>17</v>
      </c>
      <c r="AM39" s="470" t="s">
        <v>17</v>
      </c>
      <c r="AN39" s="473">
        <v>69</v>
      </c>
      <c r="AO39" s="271">
        <v>956</v>
      </c>
      <c r="AP39" s="474">
        <v>115</v>
      </c>
      <c r="AQ39" s="271">
        <v>1520</v>
      </c>
      <c r="AR39" s="469" t="s">
        <v>17</v>
      </c>
      <c r="AS39" s="475" t="s">
        <v>41</v>
      </c>
    </row>
    <row r="40" spans="1:47" ht="15.75" customHeight="1" thickTop="1" thickBot="1" x14ac:dyDescent="0.25">
      <c r="A40" s="503"/>
      <c r="B40" s="476"/>
      <c r="C40" s="477"/>
      <c r="D40" s="1084"/>
      <c r="E40" s="1085"/>
      <c r="F40" s="1085"/>
      <c r="G40" s="1085"/>
      <c r="H40" s="1085"/>
      <c r="I40" s="1085"/>
      <c r="J40" s="1085"/>
      <c r="K40" s="1085"/>
      <c r="L40" s="1085"/>
      <c r="M40" s="1085"/>
      <c r="N40" s="1085"/>
      <c r="O40" s="1085"/>
      <c r="P40" s="1085"/>
      <c r="Q40" s="1085"/>
      <c r="R40" s="1085"/>
      <c r="S40" s="1085"/>
      <c r="T40" s="1085"/>
      <c r="U40" s="1085"/>
      <c r="V40" s="1085"/>
      <c r="W40" s="1085"/>
      <c r="X40" s="1085"/>
      <c r="Y40" s="1085"/>
      <c r="Z40" s="1085"/>
      <c r="AA40" s="1085"/>
      <c r="AB40" s="1084"/>
      <c r="AC40" s="1085"/>
      <c r="AD40" s="1085"/>
      <c r="AE40" s="1085"/>
      <c r="AF40" s="1085"/>
      <c r="AG40" s="1085"/>
      <c r="AH40" s="1085"/>
      <c r="AI40" s="1085"/>
      <c r="AJ40" s="1085"/>
      <c r="AK40" s="1085"/>
      <c r="AL40" s="1085"/>
      <c r="AM40" s="1085"/>
      <c r="AN40" s="1082"/>
      <c r="AO40" s="1081"/>
      <c r="AP40" s="1081"/>
      <c r="AQ40" s="1081"/>
      <c r="AR40" s="1081"/>
      <c r="AS40" s="1083"/>
    </row>
    <row r="41" spans="1:47" ht="15.75" customHeight="1" thickTop="1" x14ac:dyDescent="0.2">
      <c r="A41" s="504" t="s">
        <v>193</v>
      </c>
      <c r="B41" s="478" t="s">
        <v>15</v>
      </c>
      <c r="C41" s="479" t="s">
        <v>20</v>
      </c>
      <c r="D41" s="480"/>
      <c r="E41" s="480"/>
      <c r="F41" s="480"/>
      <c r="G41" s="480"/>
      <c r="H41" s="480"/>
      <c r="I41" s="480"/>
      <c r="J41" s="480"/>
      <c r="K41" s="480"/>
      <c r="L41" s="480"/>
      <c r="M41" s="481">
        <v>160</v>
      </c>
      <c r="N41" s="481" t="s">
        <v>17</v>
      </c>
      <c r="O41" s="481" t="s">
        <v>141</v>
      </c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80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2"/>
      <c r="AN41" s="86"/>
      <c r="AO41" s="87"/>
      <c r="AP41" s="87"/>
      <c r="AQ41" s="87"/>
      <c r="AR41" s="87"/>
      <c r="AS41" s="88"/>
    </row>
    <row r="42" spans="1:47" ht="15.75" customHeight="1" x14ac:dyDescent="0.2">
      <c r="A42" s="505" t="s">
        <v>194</v>
      </c>
      <c r="B42" s="364" t="s">
        <v>15</v>
      </c>
      <c r="C42" s="365" t="s">
        <v>21</v>
      </c>
      <c r="D42" s="293"/>
      <c r="E42" s="293"/>
      <c r="F42" s="293"/>
      <c r="G42" s="293"/>
      <c r="H42" s="483"/>
      <c r="I42" s="483"/>
      <c r="J42" s="483"/>
      <c r="K42" s="293"/>
      <c r="L42" s="293"/>
      <c r="M42" s="293"/>
      <c r="N42" s="483"/>
      <c r="O42" s="483"/>
      <c r="P42" s="483"/>
      <c r="Q42" s="293"/>
      <c r="R42" s="293"/>
      <c r="S42" s="293"/>
      <c r="T42" s="483"/>
      <c r="U42" s="483"/>
      <c r="V42" s="483"/>
      <c r="W42" s="293"/>
      <c r="X42" s="293"/>
      <c r="Y42" s="346">
        <v>160</v>
      </c>
      <c r="Z42" s="347" t="s">
        <v>17</v>
      </c>
      <c r="AA42" s="347" t="s">
        <v>141</v>
      </c>
      <c r="AB42" s="483"/>
      <c r="AC42" s="293"/>
      <c r="AD42" s="293"/>
      <c r="AE42" s="293"/>
      <c r="AF42" s="483"/>
      <c r="AG42" s="483"/>
      <c r="AH42" s="483"/>
      <c r="AI42" s="293"/>
      <c r="AJ42" s="293"/>
      <c r="AK42" s="232"/>
      <c r="AL42" s="169"/>
      <c r="AM42" s="484"/>
      <c r="AN42" s="86"/>
      <c r="AO42" s="87"/>
      <c r="AP42" s="87"/>
      <c r="AQ42" s="87"/>
      <c r="AR42" s="87"/>
      <c r="AS42" s="88"/>
    </row>
    <row r="43" spans="1:47" ht="15.75" customHeight="1" thickBot="1" x14ac:dyDescent="0.25">
      <c r="A43" s="506" t="s">
        <v>195</v>
      </c>
      <c r="B43" s="373" t="s">
        <v>15</v>
      </c>
      <c r="C43" s="374" t="s">
        <v>33</v>
      </c>
      <c r="D43" s="485"/>
      <c r="E43" s="485"/>
      <c r="F43" s="485"/>
      <c r="G43" s="485"/>
      <c r="H43" s="486"/>
      <c r="I43" s="486"/>
      <c r="J43" s="486"/>
      <c r="K43" s="485"/>
      <c r="L43" s="485"/>
      <c r="M43" s="485"/>
      <c r="N43" s="486"/>
      <c r="O43" s="486"/>
      <c r="P43" s="486"/>
      <c r="Q43" s="485"/>
      <c r="R43" s="485"/>
      <c r="S43" s="485"/>
      <c r="T43" s="486"/>
      <c r="U43" s="486"/>
      <c r="V43" s="486"/>
      <c r="W43" s="485"/>
      <c r="X43" s="485"/>
      <c r="Y43" s="485"/>
      <c r="Z43" s="486"/>
      <c r="AA43" s="486"/>
      <c r="AB43" s="486"/>
      <c r="AC43" s="485"/>
      <c r="AD43" s="485"/>
      <c r="AE43" s="485"/>
      <c r="AF43" s="486"/>
      <c r="AG43" s="486"/>
      <c r="AH43" s="486"/>
      <c r="AI43" s="485"/>
      <c r="AJ43" s="485"/>
      <c r="AK43" s="487">
        <v>80</v>
      </c>
      <c r="AL43" s="488" t="s">
        <v>17</v>
      </c>
      <c r="AM43" s="489" t="s">
        <v>141</v>
      </c>
      <c r="AN43" s="86"/>
      <c r="AO43" s="87"/>
      <c r="AP43" s="87"/>
      <c r="AQ43" s="87"/>
      <c r="AR43" s="87"/>
      <c r="AS43" s="88"/>
    </row>
    <row r="44" spans="1:47" ht="10.15" customHeight="1" thickTop="1" x14ac:dyDescent="0.2">
      <c r="A44" s="1094"/>
      <c r="B44" s="1095"/>
      <c r="C44" s="1095"/>
      <c r="D44" s="1095"/>
      <c r="E44" s="1095"/>
      <c r="F44" s="1095"/>
      <c r="G44" s="1095"/>
      <c r="H44" s="1095"/>
      <c r="I44" s="1095"/>
      <c r="J44" s="1095"/>
      <c r="K44" s="1095"/>
      <c r="L44" s="1095"/>
      <c r="M44" s="1095"/>
      <c r="N44" s="1095"/>
      <c r="O44" s="1095"/>
      <c r="P44" s="1095"/>
      <c r="Q44" s="1095"/>
      <c r="R44" s="1095"/>
      <c r="S44" s="1095"/>
      <c r="T44" s="1095"/>
      <c r="U44" s="1095"/>
      <c r="V44" s="1095"/>
      <c r="W44" s="1095"/>
      <c r="X44" s="1095"/>
      <c r="Y44" s="1095"/>
      <c r="Z44" s="1095"/>
      <c r="AA44" s="1095"/>
      <c r="AB44" s="89"/>
      <c r="AC44" s="89"/>
      <c r="AD44" s="89"/>
      <c r="AE44" s="89"/>
      <c r="AF44" s="89"/>
      <c r="AG44" s="89"/>
      <c r="AH44" s="89"/>
      <c r="AI44" s="89"/>
      <c r="AJ44" s="89"/>
      <c r="AK44" s="90"/>
      <c r="AL44" s="90"/>
      <c r="AM44" s="90"/>
      <c r="AN44" s="91"/>
      <c r="AO44" s="92"/>
      <c r="AP44" s="92"/>
      <c r="AQ44" s="92"/>
      <c r="AR44" s="92"/>
      <c r="AS44" s="93"/>
    </row>
    <row r="45" spans="1:47" ht="15.75" customHeight="1" x14ac:dyDescent="0.2">
      <c r="A45" s="1091" t="s">
        <v>22</v>
      </c>
      <c r="B45" s="1092"/>
      <c r="C45" s="1092"/>
      <c r="D45" s="1092"/>
      <c r="E45" s="1092"/>
      <c r="F45" s="1092"/>
      <c r="G45" s="1092"/>
      <c r="H45" s="1092"/>
      <c r="I45" s="1092"/>
      <c r="J45" s="1092"/>
      <c r="K45" s="1092"/>
      <c r="L45" s="1092"/>
      <c r="M45" s="1092"/>
      <c r="N45" s="1092"/>
      <c r="O45" s="1092"/>
      <c r="P45" s="1092"/>
      <c r="Q45" s="1092"/>
      <c r="R45" s="1092"/>
      <c r="S45" s="1092"/>
      <c r="T45" s="1092"/>
      <c r="U45" s="1092"/>
      <c r="V45" s="1092"/>
      <c r="W45" s="1092"/>
      <c r="X45" s="1092"/>
      <c r="Y45" s="1092"/>
      <c r="Z45" s="1092"/>
      <c r="AA45" s="1092"/>
      <c r="AB45" s="490"/>
      <c r="AC45" s="490"/>
      <c r="AD45" s="490"/>
      <c r="AE45" s="490"/>
      <c r="AF45" s="490"/>
      <c r="AG45" s="490"/>
      <c r="AH45" s="490"/>
      <c r="AI45" s="490"/>
      <c r="AJ45" s="490"/>
      <c r="AK45" s="490"/>
      <c r="AL45" s="490"/>
      <c r="AM45" s="490"/>
      <c r="AN45" s="91"/>
      <c r="AO45" s="92"/>
      <c r="AP45" s="92"/>
      <c r="AQ45" s="92"/>
      <c r="AR45" s="92"/>
      <c r="AS45" s="93"/>
    </row>
    <row r="46" spans="1:47" ht="15.75" customHeight="1" x14ac:dyDescent="0.2">
      <c r="A46" s="491"/>
      <c r="B46" s="280"/>
      <c r="C46" s="492" t="s">
        <v>23</v>
      </c>
      <c r="D46" s="356"/>
      <c r="E46" s="353"/>
      <c r="F46" s="353"/>
      <c r="G46" s="353"/>
      <c r="H46" s="155"/>
      <c r="I46" s="357" t="str">
        <f>IF(COUNTIF(I12:I43,"A")=0,"",COUNTIF(I12:I43,"A"))</f>
        <v/>
      </c>
      <c r="J46" s="356"/>
      <c r="K46" s="353"/>
      <c r="L46" s="353"/>
      <c r="M46" s="353"/>
      <c r="N46" s="155"/>
      <c r="O46" s="357">
        <f>IF(COUNTIF(O12:O43,"A")=0,"",COUNTIF(O12:O43,"A"))</f>
        <v>1</v>
      </c>
      <c r="P46" s="356"/>
      <c r="Q46" s="353"/>
      <c r="R46" s="353"/>
      <c r="S46" s="353"/>
      <c r="T46" s="155"/>
      <c r="U46" s="357" t="str">
        <f>IF(COUNTIF(U12:U43,"A")=0,"",COUNTIF(U12:U43,"A"))</f>
        <v/>
      </c>
      <c r="V46" s="356"/>
      <c r="W46" s="353"/>
      <c r="X46" s="353"/>
      <c r="Y46" s="353"/>
      <c r="Z46" s="155"/>
      <c r="AA46" s="357">
        <f>IF(COUNTIF(AA12:AA43,"A")=0,"",COUNTIF(AA12:AA43,"A"))</f>
        <v>1</v>
      </c>
      <c r="AB46" s="356"/>
      <c r="AC46" s="353"/>
      <c r="AD46" s="353"/>
      <c r="AE46" s="353"/>
      <c r="AF46" s="155"/>
      <c r="AG46" s="357">
        <f>IF(COUNTIF(AG12:AG43,"A")=0,"",COUNTIF(AG12:AG43,"A"))</f>
        <v>1</v>
      </c>
      <c r="AH46" s="356"/>
      <c r="AI46" s="353"/>
      <c r="AJ46" s="353"/>
      <c r="AK46" s="353"/>
      <c r="AL46" s="155"/>
      <c r="AM46" s="357">
        <f>IF(COUNTIF(AM12:AM43,"A")=0,"",COUNTIF(AM12:AM43,"A"))</f>
        <v>2</v>
      </c>
      <c r="AN46" s="352"/>
      <c r="AO46" s="353"/>
      <c r="AP46" s="353"/>
      <c r="AQ46" s="353"/>
      <c r="AR46" s="155"/>
      <c r="AS46" s="493">
        <f t="shared" ref="AS46:AS58" si="28">IF(SUM(I46:AM46)=0,"",SUM(I46:AM46))</f>
        <v>5</v>
      </c>
    </row>
    <row r="47" spans="1:47" ht="15.75" customHeight="1" x14ac:dyDescent="0.2">
      <c r="A47" s="491"/>
      <c r="B47" s="280"/>
      <c r="C47" s="492" t="s">
        <v>24</v>
      </c>
      <c r="D47" s="356"/>
      <c r="E47" s="353"/>
      <c r="F47" s="353"/>
      <c r="G47" s="353"/>
      <c r="H47" s="155"/>
      <c r="I47" s="357" t="str">
        <f>IF(COUNTIF(I12:I43,"B")=0,"",COUNTIF(I12:I43,"B"))</f>
        <v/>
      </c>
      <c r="J47" s="356"/>
      <c r="K47" s="353"/>
      <c r="L47" s="353"/>
      <c r="M47" s="353"/>
      <c r="N47" s="155"/>
      <c r="O47" s="357" t="str">
        <f>IF(COUNTIF(O12:O43,"B")=0,"",COUNTIF(O12:O43,"B"))</f>
        <v/>
      </c>
      <c r="P47" s="356"/>
      <c r="Q47" s="353"/>
      <c r="R47" s="353"/>
      <c r="S47" s="353"/>
      <c r="T47" s="155"/>
      <c r="U47" s="357" t="str">
        <f>IF(COUNTIF(U12:U43,"B")=0,"",COUNTIF(U12:U43,"B"))</f>
        <v/>
      </c>
      <c r="V47" s="356"/>
      <c r="W47" s="353"/>
      <c r="X47" s="353"/>
      <c r="Y47" s="353"/>
      <c r="Z47" s="155"/>
      <c r="AA47" s="357" t="str">
        <f>IF(COUNTIF(AA12:AA43,"B")=0,"",COUNTIF(AA12:AA43,"B"))</f>
        <v/>
      </c>
      <c r="AB47" s="356"/>
      <c r="AC47" s="353"/>
      <c r="AD47" s="353"/>
      <c r="AE47" s="353"/>
      <c r="AF47" s="155"/>
      <c r="AG47" s="357" t="str">
        <f>IF(COUNTIF(AG12:AG43,"B")=0,"",COUNTIF(AG12:AG43,"B"))</f>
        <v/>
      </c>
      <c r="AH47" s="356"/>
      <c r="AI47" s="353"/>
      <c r="AJ47" s="353"/>
      <c r="AK47" s="353"/>
      <c r="AL47" s="155"/>
      <c r="AM47" s="357">
        <v>2</v>
      </c>
      <c r="AN47" s="352"/>
      <c r="AO47" s="353"/>
      <c r="AP47" s="353"/>
      <c r="AQ47" s="353"/>
      <c r="AR47" s="155"/>
      <c r="AS47" s="493">
        <f t="shared" si="28"/>
        <v>2</v>
      </c>
    </row>
    <row r="48" spans="1:47" ht="15.75" customHeight="1" x14ac:dyDescent="0.2">
      <c r="A48" s="491"/>
      <c r="B48" s="280"/>
      <c r="C48" s="492" t="s">
        <v>58</v>
      </c>
      <c r="D48" s="356"/>
      <c r="E48" s="353"/>
      <c r="F48" s="353"/>
      <c r="G48" s="353"/>
      <c r="H48" s="155"/>
      <c r="I48" s="357">
        <f>IF(COUNTIF(I12:I43,"ÉÉ")=0,"",COUNTIF(I12:I43,"ÉÉ"))</f>
        <v>1</v>
      </c>
      <c r="J48" s="356"/>
      <c r="K48" s="353"/>
      <c r="L48" s="353"/>
      <c r="M48" s="353"/>
      <c r="N48" s="155"/>
      <c r="O48" s="357">
        <f>IF(COUNTIF(O12:O43,"ÉÉ")=0,"",COUNTIF(O12:O43,"ÉÉ"))</f>
        <v>1</v>
      </c>
      <c r="P48" s="356"/>
      <c r="Q48" s="353"/>
      <c r="R48" s="353"/>
      <c r="S48" s="353"/>
      <c r="T48" s="155"/>
      <c r="U48" s="357">
        <f>IF(COUNTIF(U12:U43,"ÉÉ")=0,"",COUNTIF(U12:U43,"ÉÉ"))</f>
        <v>1</v>
      </c>
      <c r="V48" s="356"/>
      <c r="W48" s="353"/>
      <c r="X48" s="353"/>
      <c r="Y48" s="353"/>
      <c r="Z48" s="155"/>
      <c r="AA48" s="357" t="str">
        <f>IF(COUNTIF(AA12:AA43,"ÉÉ")=0,"",COUNTIF(AA12:AA43,"ÉÉ"))</f>
        <v/>
      </c>
      <c r="AB48" s="356"/>
      <c r="AC48" s="353"/>
      <c r="AD48" s="353"/>
      <c r="AE48" s="353"/>
      <c r="AF48" s="155"/>
      <c r="AG48" s="357" t="str">
        <f>IF(COUNTIF(AG12:AG43,"ÉÉ")=0,"",COUNTIF(AG12:AG43,"ÉÉ"))</f>
        <v/>
      </c>
      <c r="AH48" s="356"/>
      <c r="AI48" s="353"/>
      <c r="AJ48" s="353"/>
      <c r="AK48" s="353"/>
      <c r="AL48" s="155"/>
      <c r="AM48" s="357">
        <f>IF(COUNTIF(AM12:AM43,"ÉÉ")=0,"",COUNTIF(AM12:AM43,"ÉÉ"))</f>
        <v>2</v>
      </c>
      <c r="AN48" s="352"/>
      <c r="AO48" s="353"/>
      <c r="AP48" s="353"/>
      <c r="AQ48" s="353"/>
      <c r="AR48" s="155"/>
      <c r="AS48" s="493">
        <f t="shared" si="28"/>
        <v>5</v>
      </c>
    </row>
    <row r="49" spans="1:45" ht="15.75" customHeight="1" x14ac:dyDescent="0.2">
      <c r="A49" s="491"/>
      <c r="B49" s="280"/>
      <c r="C49" s="492" t="s">
        <v>59</v>
      </c>
      <c r="D49" s="362"/>
      <c r="E49" s="360"/>
      <c r="F49" s="360"/>
      <c r="G49" s="360"/>
      <c r="H49" s="361"/>
      <c r="I49" s="357" t="str">
        <f>IF(COUNTIF(I12:I43,"ÉÉ(Z)")=0,"",COUNTIF(I12:I43,"ÉÉ(Z)"))</f>
        <v/>
      </c>
      <c r="J49" s="362"/>
      <c r="K49" s="360"/>
      <c r="L49" s="360"/>
      <c r="M49" s="360"/>
      <c r="N49" s="361"/>
      <c r="O49" s="357" t="str">
        <f>IF(COUNTIF(O12:O43,"ÉÉ(Z)")=0,"",COUNTIF(O12:O43,"ÉÉ(Z)"))</f>
        <v/>
      </c>
      <c r="P49" s="362"/>
      <c r="Q49" s="360"/>
      <c r="R49" s="360"/>
      <c r="S49" s="360"/>
      <c r="T49" s="361"/>
      <c r="U49" s="357" t="str">
        <f>IF(COUNTIF(U12:U43,"ÉÉ(Z)")=0,"",COUNTIF(U12:U43,"ÉÉ(Z)"))</f>
        <v/>
      </c>
      <c r="V49" s="362"/>
      <c r="W49" s="360"/>
      <c r="X49" s="360"/>
      <c r="Y49" s="360"/>
      <c r="Z49" s="361"/>
      <c r="AA49" s="357" t="str">
        <f>IF(COUNTIF(AA12:AA43,"ÉÉ(Z)")=0,"",COUNTIF(AA12:AA43,"ÉÉ(Z)"))</f>
        <v/>
      </c>
      <c r="AB49" s="362"/>
      <c r="AC49" s="360"/>
      <c r="AD49" s="360"/>
      <c r="AE49" s="360"/>
      <c r="AF49" s="361"/>
      <c r="AG49" s="357" t="str">
        <f>IF(COUNTIF(AG12:AG43,"ÉÉ(Z)")=0,"",COUNTIF(AG12:AG43,"ÉÉ(Z)"))</f>
        <v/>
      </c>
      <c r="AH49" s="362"/>
      <c r="AI49" s="360"/>
      <c r="AJ49" s="360"/>
      <c r="AK49" s="360"/>
      <c r="AL49" s="361"/>
      <c r="AM49" s="357" t="str">
        <f>IF(COUNTIF(AM12:AM43,"ÉÉ(Z)")=0,"",COUNTIF(AM12:AM43,"ÉÉ(Z)"))</f>
        <v/>
      </c>
      <c r="AN49" s="359"/>
      <c r="AO49" s="360"/>
      <c r="AP49" s="360"/>
      <c r="AQ49" s="360"/>
      <c r="AR49" s="361"/>
      <c r="AS49" s="493" t="str">
        <f t="shared" si="28"/>
        <v/>
      </c>
    </row>
    <row r="50" spans="1:45" ht="15.75" customHeight="1" x14ac:dyDescent="0.2">
      <c r="A50" s="491"/>
      <c r="B50" s="280"/>
      <c r="C50" s="492" t="s">
        <v>60</v>
      </c>
      <c r="D50" s="356"/>
      <c r="E50" s="353"/>
      <c r="F50" s="353"/>
      <c r="G50" s="353"/>
      <c r="H50" s="155"/>
      <c r="I50" s="357" t="str">
        <f>IF(COUNTIF(I12:I43,"GYJ")=0,"",COUNTIF(I12:I43,"GYJ"))</f>
        <v/>
      </c>
      <c r="J50" s="356"/>
      <c r="K50" s="353"/>
      <c r="L50" s="353"/>
      <c r="M50" s="353"/>
      <c r="N50" s="155"/>
      <c r="O50" s="357">
        <f>IF(COUNTIF(O12:O43,"GYJ")=0,"",COUNTIF(O12:O43,"GYJ"))</f>
        <v>2</v>
      </c>
      <c r="P50" s="356"/>
      <c r="Q50" s="353"/>
      <c r="R50" s="353"/>
      <c r="S50" s="353"/>
      <c r="T50" s="155"/>
      <c r="U50" s="357">
        <f>IF(COUNTIF(U12:U43,"GYJ")=0,"",COUNTIF(U12:U43,"GYJ"))</f>
        <v>1</v>
      </c>
      <c r="V50" s="356"/>
      <c r="W50" s="353"/>
      <c r="X50" s="353"/>
      <c r="Y50" s="353"/>
      <c r="Z50" s="155"/>
      <c r="AA50" s="357">
        <f>IF(COUNTIF(AA12:AA43,"GYJ")=0,"",COUNTIF(AA12:AA43,"GYJ"))</f>
        <v>1</v>
      </c>
      <c r="AB50" s="356"/>
      <c r="AC50" s="353"/>
      <c r="AD50" s="353"/>
      <c r="AE50" s="353"/>
      <c r="AF50" s="155"/>
      <c r="AG50" s="357">
        <f>IF(COUNTIF(AG12:AG43,"GYJ")=0,"",COUNTIF(AG12:AG43,"GYJ"))</f>
        <v>1</v>
      </c>
      <c r="AH50" s="356"/>
      <c r="AI50" s="353"/>
      <c r="AJ50" s="353"/>
      <c r="AK50" s="353"/>
      <c r="AL50" s="155"/>
      <c r="AM50" s="357">
        <f>IF(COUNTIF(AM12:AM43,"GYJ")=0,"",COUNTIF(AM12:AM43,"GYJ"))</f>
        <v>2</v>
      </c>
      <c r="AN50" s="352"/>
      <c r="AO50" s="353"/>
      <c r="AP50" s="353"/>
      <c r="AQ50" s="353"/>
      <c r="AR50" s="155"/>
      <c r="AS50" s="493">
        <f t="shared" si="28"/>
        <v>7</v>
      </c>
    </row>
    <row r="51" spans="1:45" ht="15.75" customHeight="1" x14ac:dyDescent="0.2">
      <c r="A51" s="491"/>
      <c r="B51" s="492"/>
      <c r="C51" s="492" t="s">
        <v>61</v>
      </c>
      <c r="D51" s="356"/>
      <c r="E51" s="353"/>
      <c r="F51" s="353"/>
      <c r="G51" s="353"/>
      <c r="H51" s="155"/>
      <c r="I51" s="357" t="str">
        <f>IF(COUNTIF(I12:I43,"GYJ(Z)")=0,"",COUNTIF(I12:I43,"GYJ(Z)"))</f>
        <v/>
      </c>
      <c r="J51" s="356"/>
      <c r="K51" s="353"/>
      <c r="L51" s="353"/>
      <c r="M51" s="353"/>
      <c r="N51" s="155"/>
      <c r="O51" s="357" t="str">
        <f>IF(COUNTIF(O12:O43,"GYJ(Z)")=0,"",COUNTIF(O12:O43,"GYJ(Z)"))</f>
        <v/>
      </c>
      <c r="P51" s="356"/>
      <c r="Q51" s="353"/>
      <c r="R51" s="353"/>
      <c r="S51" s="353"/>
      <c r="T51" s="155"/>
      <c r="U51" s="357" t="str">
        <f>IF(COUNTIF(U12:U43,"GYJ(Z)")=0,"",COUNTIF(U12:U43,"GYJ(Z)"))</f>
        <v/>
      </c>
      <c r="V51" s="356"/>
      <c r="W51" s="353"/>
      <c r="X51" s="353"/>
      <c r="Y51" s="353"/>
      <c r="Z51" s="155"/>
      <c r="AA51" s="357" t="str">
        <f>IF(COUNTIF(AA12:AA43,"GYJ(Z)")=0,"",COUNTIF(AA12:AA43,"GYJ(Z)"))</f>
        <v/>
      </c>
      <c r="AB51" s="356"/>
      <c r="AC51" s="353"/>
      <c r="AD51" s="353"/>
      <c r="AE51" s="353"/>
      <c r="AF51" s="155"/>
      <c r="AG51" s="357" t="str">
        <f>IF(COUNTIF(AG12:AG43,"GYJ(Z)")=0,"",COUNTIF(AG12:AG43,"GYJ(Z)"))</f>
        <v/>
      </c>
      <c r="AH51" s="356"/>
      <c r="AI51" s="353"/>
      <c r="AJ51" s="353"/>
      <c r="AK51" s="353"/>
      <c r="AL51" s="155"/>
      <c r="AM51" s="357" t="str">
        <f>IF(COUNTIF(AM12:AM43,"GYJ(Z)")=0,"",COUNTIF(AM12:AM43,"GYJ(Z)"))</f>
        <v/>
      </c>
      <c r="AN51" s="352"/>
      <c r="AO51" s="353"/>
      <c r="AP51" s="353"/>
      <c r="AQ51" s="353"/>
      <c r="AR51" s="155"/>
      <c r="AS51" s="493" t="str">
        <f t="shared" si="28"/>
        <v/>
      </c>
    </row>
    <row r="52" spans="1:45" ht="15.75" customHeight="1" x14ac:dyDescent="0.2">
      <c r="A52" s="491"/>
      <c r="B52" s="280"/>
      <c r="C52" s="355" t="s">
        <v>35</v>
      </c>
      <c r="D52" s="356"/>
      <c r="E52" s="353"/>
      <c r="F52" s="353"/>
      <c r="G52" s="353"/>
      <c r="H52" s="155"/>
      <c r="I52" s="357" t="str">
        <f>IF(COUNTIF(I12:I43,"K")=0,"",COUNTIF(I12:I43,"K"))</f>
        <v/>
      </c>
      <c r="J52" s="356"/>
      <c r="K52" s="353"/>
      <c r="L52" s="353"/>
      <c r="M52" s="353"/>
      <c r="N52" s="155"/>
      <c r="O52" s="357">
        <f>IF(COUNTIF(O12:O43,"K")=0,"",COUNTIF(O12:O43,"K"))</f>
        <v>1</v>
      </c>
      <c r="P52" s="356"/>
      <c r="Q52" s="353"/>
      <c r="R52" s="353"/>
      <c r="S52" s="353"/>
      <c r="T52" s="155"/>
      <c r="U52" s="357">
        <f>IF(COUNTIF(U12:U43,"K")=0,"",COUNTIF(U12:U43,"K"))</f>
        <v>2</v>
      </c>
      <c r="V52" s="356"/>
      <c r="W52" s="353"/>
      <c r="X52" s="353"/>
      <c r="Y52" s="353"/>
      <c r="Z52" s="155"/>
      <c r="AA52" s="357">
        <f>IF(COUNTIF(AA12:AA43,"K")=0,"",COUNTIF(AA12:AA43,"K"))</f>
        <v>1</v>
      </c>
      <c r="AB52" s="356"/>
      <c r="AC52" s="353"/>
      <c r="AD52" s="353"/>
      <c r="AE52" s="353"/>
      <c r="AF52" s="155"/>
      <c r="AG52" s="357" t="str">
        <f>IF(COUNTIF(AG12:AG43,"K")=0,"",COUNTIF(AG12:AG43,"K"))</f>
        <v/>
      </c>
      <c r="AH52" s="356"/>
      <c r="AI52" s="353"/>
      <c r="AJ52" s="353"/>
      <c r="AK52" s="353"/>
      <c r="AL52" s="155"/>
      <c r="AM52" s="357" t="str">
        <f>IF(COUNTIF(AM12:AM43,"K")=0,"",COUNTIF(AM12:AM43,"K"))</f>
        <v/>
      </c>
      <c r="AN52" s="352"/>
      <c r="AO52" s="353"/>
      <c r="AP52" s="353"/>
      <c r="AQ52" s="353"/>
      <c r="AR52" s="155"/>
      <c r="AS52" s="493">
        <f t="shared" si="28"/>
        <v>4</v>
      </c>
    </row>
    <row r="53" spans="1:45" ht="15.75" customHeight="1" x14ac:dyDescent="0.2">
      <c r="A53" s="491"/>
      <c r="B53" s="280"/>
      <c r="C53" s="355" t="s">
        <v>36</v>
      </c>
      <c r="D53" s="356"/>
      <c r="E53" s="353"/>
      <c r="F53" s="353"/>
      <c r="G53" s="353"/>
      <c r="H53" s="155"/>
      <c r="I53" s="357" t="str">
        <f>IF(COUNTIF(I12:I43,"K(Z)")=0,"",COUNTIF(I12:I43,"K(Z)"))</f>
        <v/>
      </c>
      <c r="J53" s="356"/>
      <c r="K53" s="353"/>
      <c r="L53" s="353"/>
      <c r="M53" s="353"/>
      <c r="N53" s="155"/>
      <c r="O53" s="357" t="str">
        <f>IF(COUNTIF(O12:O43,"K(Z)")=0,"",COUNTIF(O12:O43,"K(Z)"))</f>
        <v/>
      </c>
      <c r="P53" s="356"/>
      <c r="Q53" s="353"/>
      <c r="R53" s="353"/>
      <c r="S53" s="353"/>
      <c r="T53" s="155"/>
      <c r="U53" s="357" t="str">
        <f>IF(COUNTIF(U12:U43,"K(Z)")=0,"",COUNTIF(U12:U43,"K(Z)"))</f>
        <v/>
      </c>
      <c r="V53" s="356"/>
      <c r="W53" s="353"/>
      <c r="X53" s="353"/>
      <c r="Y53" s="353"/>
      <c r="Z53" s="155"/>
      <c r="AA53" s="357">
        <f>IF(COUNTIF(AA12:AA43,"K(Z)")=0,"",COUNTIF(AA12:AA43,"K(Z)"))</f>
        <v>1</v>
      </c>
      <c r="AB53" s="356"/>
      <c r="AC53" s="353"/>
      <c r="AD53" s="353"/>
      <c r="AE53" s="353"/>
      <c r="AF53" s="155"/>
      <c r="AG53" s="357">
        <f>IF(COUNTIF(AG12:AG43,"K(Z)")=0,"",COUNTIF(AG12:AG43,"K(Z)"))</f>
        <v>1</v>
      </c>
      <c r="AH53" s="356"/>
      <c r="AI53" s="353"/>
      <c r="AJ53" s="353"/>
      <c r="AK53" s="353"/>
      <c r="AL53" s="155"/>
      <c r="AM53" s="357" t="str">
        <f>IF(COUNTIF(AM12:AM43,"K(Z)")=0,"",COUNTIF(AM12:AM43,"K(Z)"))</f>
        <v/>
      </c>
      <c r="AN53" s="352"/>
      <c r="AO53" s="353"/>
      <c r="AP53" s="353"/>
      <c r="AQ53" s="353"/>
      <c r="AR53" s="155"/>
      <c r="AS53" s="493">
        <f t="shared" si="28"/>
        <v>2</v>
      </c>
    </row>
    <row r="54" spans="1:45" ht="15.75" customHeight="1" x14ac:dyDescent="0.2">
      <c r="A54" s="491"/>
      <c r="B54" s="280"/>
      <c r="C54" s="492" t="s">
        <v>25</v>
      </c>
      <c r="D54" s="356"/>
      <c r="E54" s="353"/>
      <c r="F54" s="353"/>
      <c r="G54" s="353"/>
      <c r="H54" s="155"/>
      <c r="I54" s="357" t="str">
        <f>IF(COUNTIF(I12:I43,"AV")=0,"",COUNTIF(I12:I43,"AV"))</f>
        <v/>
      </c>
      <c r="J54" s="356"/>
      <c r="K54" s="353"/>
      <c r="L54" s="353"/>
      <c r="M54" s="353"/>
      <c r="N54" s="155"/>
      <c r="O54" s="357" t="str">
        <f>IF(COUNTIF(O12:O43,"AV")=0,"",COUNTIF(O12:O43,"AV"))</f>
        <v/>
      </c>
      <c r="P54" s="356"/>
      <c r="Q54" s="353"/>
      <c r="R54" s="353"/>
      <c r="S54" s="353"/>
      <c r="T54" s="155"/>
      <c r="U54" s="357" t="str">
        <f>IF(COUNTIF(U12:U43,"AV")=0,"",COUNTIF(U12:U43,"AV"))</f>
        <v/>
      </c>
      <c r="V54" s="356"/>
      <c r="W54" s="353"/>
      <c r="X54" s="353"/>
      <c r="Y54" s="353"/>
      <c r="Z54" s="155"/>
      <c r="AA54" s="357" t="str">
        <f>IF(COUNTIF(AA12:AA43,"AV")=0,"",COUNTIF(AA12:AA43,"AV"))</f>
        <v/>
      </c>
      <c r="AB54" s="356"/>
      <c r="AC54" s="353"/>
      <c r="AD54" s="353"/>
      <c r="AE54" s="353"/>
      <c r="AF54" s="155"/>
      <c r="AG54" s="357" t="str">
        <f>IF(COUNTIF(AG12:AG43,"AV")=0,"",COUNTIF(AG12:AG43,"AV"))</f>
        <v/>
      </c>
      <c r="AH54" s="356"/>
      <c r="AI54" s="353"/>
      <c r="AJ54" s="353"/>
      <c r="AK54" s="353"/>
      <c r="AL54" s="155"/>
      <c r="AM54" s="357" t="str">
        <f>IF(COUNTIF(AM12:AM43,"AV")=0,"",COUNTIF(AM12:AM43,"AV"))</f>
        <v/>
      </c>
      <c r="AN54" s="352"/>
      <c r="AO54" s="353"/>
      <c r="AP54" s="353"/>
      <c r="AQ54" s="353"/>
      <c r="AR54" s="155"/>
      <c r="AS54" s="493" t="str">
        <f t="shared" si="28"/>
        <v/>
      </c>
    </row>
    <row r="55" spans="1:45" ht="15.75" customHeight="1" x14ac:dyDescent="0.2">
      <c r="A55" s="491"/>
      <c r="B55" s="280"/>
      <c r="C55" s="492" t="s">
        <v>62</v>
      </c>
      <c r="D55" s="356"/>
      <c r="E55" s="353"/>
      <c r="F55" s="353"/>
      <c r="G55" s="353"/>
      <c r="H55" s="155"/>
      <c r="I55" s="357" t="str">
        <f>IF(COUNTIF(I12:I43,"KV")=0,"",COUNTIF(I12:I43,"KV"))</f>
        <v/>
      </c>
      <c r="J55" s="356"/>
      <c r="K55" s="353"/>
      <c r="L55" s="353"/>
      <c r="M55" s="353"/>
      <c r="N55" s="155"/>
      <c r="O55" s="357" t="str">
        <f>IF(COUNTIF(O12:O43,"KV")=0,"",COUNTIF(O12:O43,"KV"))</f>
        <v/>
      </c>
      <c r="P55" s="356"/>
      <c r="Q55" s="353"/>
      <c r="R55" s="353"/>
      <c r="S55" s="353"/>
      <c r="T55" s="155"/>
      <c r="U55" s="357" t="str">
        <f>IF(COUNTIF(U12:U43,"KV")=0,"",COUNTIF(U12:U43,"KV"))</f>
        <v/>
      </c>
      <c r="V55" s="356"/>
      <c r="W55" s="353"/>
      <c r="X55" s="353"/>
      <c r="Y55" s="353"/>
      <c r="Z55" s="155"/>
      <c r="AA55" s="357" t="str">
        <f>IF(COUNTIF(AA12:AA43,"KV")=0,"",COUNTIF(AA12:AA43,"KV"))</f>
        <v/>
      </c>
      <c r="AB55" s="356"/>
      <c r="AC55" s="353"/>
      <c r="AD55" s="353"/>
      <c r="AE55" s="353"/>
      <c r="AF55" s="155"/>
      <c r="AG55" s="357" t="str">
        <f>IF(COUNTIF(AG12:AG43,"KV")=0,"",COUNTIF(AG12:AG43,"KV"))</f>
        <v/>
      </c>
      <c r="AH55" s="356"/>
      <c r="AI55" s="353"/>
      <c r="AJ55" s="353"/>
      <c r="AK55" s="353"/>
      <c r="AL55" s="155"/>
      <c r="AM55" s="357" t="str">
        <f>IF(COUNTIF(AM12:AM43,"KV")=0,"",COUNTIF(AM12:AM43,"KV"))</f>
        <v/>
      </c>
      <c r="AN55" s="352"/>
      <c r="AO55" s="353"/>
      <c r="AP55" s="353"/>
      <c r="AQ55" s="353"/>
      <c r="AR55" s="155"/>
      <c r="AS55" s="493" t="str">
        <f t="shared" si="28"/>
        <v/>
      </c>
    </row>
    <row r="56" spans="1:45" ht="15.75" customHeight="1" x14ac:dyDescent="0.2">
      <c r="A56" s="491"/>
      <c r="B56" s="280"/>
      <c r="C56" s="492" t="s">
        <v>63</v>
      </c>
      <c r="D56" s="366"/>
      <c r="E56" s="367"/>
      <c r="F56" s="367"/>
      <c r="G56" s="367"/>
      <c r="H56" s="239"/>
      <c r="I56" s="357" t="str">
        <f>IF(COUNTIF(I12:I43,"SZG")=0,"",COUNTIF(I12:I43,"SZG"))</f>
        <v/>
      </c>
      <c r="J56" s="366"/>
      <c r="K56" s="367"/>
      <c r="L56" s="367"/>
      <c r="M56" s="367"/>
      <c r="N56" s="239"/>
      <c r="O56" s="357" t="str">
        <f>IF(COUNTIF(O12:O43,"SZG")=0,"",COUNTIF(O12:O43,"SZG"))</f>
        <v/>
      </c>
      <c r="P56" s="366"/>
      <c r="Q56" s="367"/>
      <c r="R56" s="367"/>
      <c r="S56" s="367"/>
      <c r="T56" s="239"/>
      <c r="U56" s="357" t="str">
        <f>IF(COUNTIF(U12:U43,"SZG")=0,"",COUNTIF(U12:U43,"SZG"))</f>
        <v/>
      </c>
      <c r="V56" s="366"/>
      <c r="W56" s="367"/>
      <c r="X56" s="367"/>
      <c r="Y56" s="367"/>
      <c r="Z56" s="239"/>
      <c r="AA56" s="357" t="str">
        <f>IF(COUNTIF(AA12:AA43,"SZG")=0,"",COUNTIF(AA12:AA43,"SZG"))</f>
        <v/>
      </c>
      <c r="AB56" s="366"/>
      <c r="AC56" s="367"/>
      <c r="AD56" s="367"/>
      <c r="AE56" s="367"/>
      <c r="AF56" s="239"/>
      <c r="AG56" s="357" t="str">
        <f>IF(COUNTIF(AG12:AG43,"SZG")=0,"",COUNTIF(AG12:AG43,"SZG"))</f>
        <v/>
      </c>
      <c r="AH56" s="366"/>
      <c r="AI56" s="367"/>
      <c r="AJ56" s="367"/>
      <c r="AK56" s="367"/>
      <c r="AL56" s="239"/>
      <c r="AM56" s="357" t="str">
        <f>IF(COUNTIF(AM12:AM43,"SZG")=0,"",COUNTIF(AM12:AM43,"SZG"))</f>
        <v/>
      </c>
      <c r="AN56" s="352"/>
      <c r="AO56" s="353"/>
      <c r="AP56" s="353"/>
      <c r="AQ56" s="353"/>
      <c r="AR56" s="155"/>
      <c r="AS56" s="493" t="str">
        <f t="shared" si="28"/>
        <v/>
      </c>
    </row>
    <row r="57" spans="1:45" ht="15.75" customHeight="1" x14ac:dyDescent="0.2">
      <c r="A57" s="491"/>
      <c r="B57" s="280"/>
      <c r="C57" s="492" t="s">
        <v>64</v>
      </c>
      <c r="D57" s="366"/>
      <c r="E57" s="367"/>
      <c r="F57" s="367"/>
      <c r="G57" s="367"/>
      <c r="H57" s="239"/>
      <c r="I57" s="357" t="str">
        <f>IF(COUNTIF(I12:I43,"ZV")=0,"",COUNTIF(I12:I43,"ZV"))</f>
        <v/>
      </c>
      <c r="J57" s="366"/>
      <c r="K57" s="367"/>
      <c r="L57" s="367"/>
      <c r="M57" s="367"/>
      <c r="N57" s="239"/>
      <c r="O57" s="357" t="str">
        <f>IF(COUNTIF(O12:O43,"ZV")=0,"",COUNTIF(O12:O43,"ZV"))</f>
        <v/>
      </c>
      <c r="P57" s="366"/>
      <c r="Q57" s="367"/>
      <c r="R57" s="367"/>
      <c r="S57" s="367"/>
      <c r="T57" s="239"/>
      <c r="U57" s="357" t="str">
        <f>IF(COUNTIF(U12:U43,"ZV")=0,"",COUNTIF(U12:U43,"ZV"))</f>
        <v/>
      </c>
      <c r="V57" s="366"/>
      <c r="W57" s="367"/>
      <c r="X57" s="367"/>
      <c r="Y57" s="367"/>
      <c r="Z57" s="239"/>
      <c r="AA57" s="357" t="str">
        <f>IF(COUNTIF(AA12:AA43,"ZV")=0,"",COUNTIF(AA12:AA43,"ZV"))</f>
        <v/>
      </c>
      <c r="AB57" s="366"/>
      <c r="AC57" s="367"/>
      <c r="AD57" s="367"/>
      <c r="AE57" s="367"/>
      <c r="AF57" s="239"/>
      <c r="AG57" s="357" t="str">
        <f>IF(COUNTIF(AG12:AG43,"ZV")=0,"",COUNTIF(AG12:AG43,"ZV"))</f>
        <v/>
      </c>
      <c r="AH57" s="366"/>
      <c r="AI57" s="367"/>
      <c r="AJ57" s="367"/>
      <c r="AK57" s="367"/>
      <c r="AL57" s="239"/>
      <c r="AM57" s="357">
        <f>IF(COUNTIF(AM12:AM43,"ZV")=0,"",COUNTIF(AM12:AM43,"ZV"))</f>
        <v>1</v>
      </c>
      <c r="AN57" s="352"/>
      <c r="AO57" s="353"/>
      <c r="AP57" s="353"/>
      <c r="AQ57" s="353"/>
      <c r="AR57" s="155"/>
      <c r="AS57" s="493">
        <f t="shared" si="28"/>
        <v>1</v>
      </c>
    </row>
    <row r="58" spans="1:45" ht="15.75" customHeight="1" thickBot="1" x14ac:dyDescent="0.25">
      <c r="A58" s="372"/>
      <c r="B58" s="373"/>
      <c r="C58" s="374" t="s">
        <v>26</v>
      </c>
      <c r="D58" s="375"/>
      <c r="E58" s="369"/>
      <c r="F58" s="369"/>
      <c r="G58" s="369"/>
      <c r="H58" s="370"/>
      <c r="I58" s="376">
        <f>IF(SUM(I46:I57)=0,"",SUM(I46:I57))</f>
        <v>1</v>
      </c>
      <c r="J58" s="375"/>
      <c r="K58" s="369"/>
      <c r="L58" s="369"/>
      <c r="M58" s="369"/>
      <c r="N58" s="370"/>
      <c r="O58" s="376">
        <f>IF(SUM(O46:O57)=0,"",SUM(O46:O57))</f>
        <v>5</v>
      </c>
      <c r="P58" s="375"/>
      <c r="Q58" s="369"/>
      <c r="R58" s="369"/>
      <c r="S58" s="369"/>
      <c r="T58" s="370"/>
      <c r="U58" s="376">
        <f>IF(SUM(U46:U57)=0,"",SUM(U46:U57))</f>
        <v>4</v>
      </c>
      <c r="V58" s="375"/>
      <c r="W58" s="369"/>
      <c r="X58" s="369"/>
      <c r="Y58" s="369"/>
      <c r="Z58" s="370"/>
      <c r="AA58" s="376">
        <f>IF(SUM(AA46:AA57)=0,"",SUM(AA46:AA57))</f>
        <v>4</v>
      </c>
      <c r="AB58" s="375"/>
      <c r="AC58" s="369"/>
      <c r="AD58" s="369"/>
      <c r="AE58" s="369"/>
      <c r="AF58" s="370"/>
      <c r="AG58" s="376">
        <f>IF(SUM(AG46:AG57)=0,"",SUM(AG46:AG57))</f>
        <v>3</v>
      </c>
      <c r="AH58" s="375"/>
      <c r="AI58" s="369"/>
      <c r="AJ58" s="369"/>
      <c r="AK58" s="369"/>
      <c r="AL58" s="370"/>
      <c r="AM58" s="376">
        <f>IF(SUM(AM46:AM57)=0,"",SUM(AM46:AM57))</f>
        <v>9</v>
      </c>
      <c r="AN58" s="368"/>
      <c r="AO58" s="369"/>
      <c r="AP58" s="369"/>
      <c r="AQ58" s="369"/>
      <c r="AR58" s="370"/>
      <c r="AS58" s="493">
        <f t="shared" si="28"/>
        <v>26</v>
      </c>
    </row>
    <row r="59" spans="1:45" ht="15.75" customHeight="1" thickTop="1" x14ac:dyDescent="0.2">
      <c r="B59" s="95"/>
      <c r="C59" s="95"/>
    </row>
    <row r="60" spans="1:45" ht="15.75" customHeight="1" x14ac:dyDescent="0.2">
      <c r="B60" s="95"/>
      <c r="C60" s="95"/>
    </row>
    <row r="61" spans="1:45" ht="15.75" customHeight="1" x14ac:dyDescent="0.2">
      <c r="B61" s="95"/>
      <c r="C61" s="95"/>
    </row>
    <row r="62" spans="1:45" ht="15.75" customHeight="1" x14ac:dyDescent="0.2">
      <c r="B62" s="95"/>
      <c r="C62" s="95"/>
    </row>
    <row r="63" spans="1:45" ht="15.75" customHeight="1" x14ac:dyDescent="0.2">
      <c r="B63" s="95"/>
      <c r="C63" s="95"/>
    </row>
    <row r="64" spans="1:45" ht="15.75" customHeight="1" x14ac:dyDescent="0.2">
      <c r="B64" s="95"/>
      <c r="C64" s="95"/>
    </row>
    <row r="65" spans="2:3" ht="15.75" customHeight="1" x14ac:dyDescent="0.2">
      <c r="B65" s="95"/>
      <c r="C65" s="95"/>
    </row>
    <row r="66" spans="2:3" ht="15.75" customHeight="1" x14ac:dyDescent="0.2">
      <c r="B66" s="95"/>
      <c r="C66" s="95"/>
    </row>
    <row r="67" spans="2:3" ht="15.75" customHeight="1" x14ac:dyDescent="0.2">
      <c r="B67" s="95"/>
      <c r="C67" s="95"/>
    </row>
    <row r="68" spans="2:3" ht="15.75" customHeight="1" x14ac:dyDescent="0.2">
      <c r="B68" s="95"/>
      <c r="C68" s="95"/>
    </row>
    <row r="69" spans="2:3" ht="15.75" customHeight="1" x14ac:dyDescent="0.2">
      <c r="B69" s="95"/>
      <c r="C69" s="95"/>
    </row>
    <row r="70" spans="2:3" ht="15.75" customHeight="1" x14ac:dyDescent="0.2">
      <c r="B70" s="95"/>
      <c r="C70" s="95"/>
    </row>
    <row r="71" spans="2:3" ht="15.75" customHeight="1" x14ac:dyDescent="0.2">
      <c r="B71" s="95"/>
      <c r="C71" s="95"/>
    </row>
    <row r="72" spans="2:3" ht="15.75" customHeight="1" x14ac:dyDescent="0.2">
      <c r="B72" s="95"/>
      <c r="C72" s="95"/>
    </row>
    <row r="73" spans="2:3" ht="15.75" customHeight="1" x14ac:dyDescent="0.2">
      <c r="B73" s="95"/>
      <c r="C73" s="95"/>
    </row>
    <row r="74" spans="2:3" ht="15.75" customHeight="1" x14ac:dyDescent="0.2">
      <c r="B74" s="95"/>
      <c r="C74" s="95"/>
    </row>
    <row r="75" spans="2:3" ht="15.75" customHeight="1" x14ac:dyDescent="0.2">
      <c r="B75" s="95"/>
      <c r="C75" s="95"/>
    </row>
    <row r="76" spans="2:3" ht="15.75" customHeight="1" x14ac:dyDescent="0.2">
      <c r="B76" s="95"/>
      <c r="C76" s="95"/>
    </row>
    <row r="77" spans="2:3" ht="15.75" customHeight="1" x14ac:dyDescent="0.2">
      <c r="B77" s="95"/>
      <c r="C77" s="95"/>
    </row>
    <row r="78" spans="2:3" ht="15.75" customHeight="1" x14ac:dyDescent="0.2">
      <c r="B78" s="95"/>
      <c r="C78" s="95"/>
    </row>
    <row r="79" spans="2:3" ht="15.75" customHeight="1" x14ac:dyDescent="0.2">
      <c r="B79" s="95"/>
      <c r="C79" s="95"/>
    </row>
    <row r="80" spans="2:3" ht="15.75" customHeight="1" x14ac:dyDescent="0.2">
      <c r="B80" s="95"/>
      <c r="C80" s="95"/>
    </row>
    <row r="81" spans="2:3" ht="15.75" customHeight="1" x14ac:dyDescent="0.2">
      <c r="B81" s="95"/>
      <c r="C81" s="95"/>
    </row>
    <row r="82" spans="2:3" ht="15.75" customHeight="1" x14ac:dyDescent="0.2">
      <c r="B82" s="95"/>
      <c r="C82" s="95"/>
    </row>
    <row r="83" spans="2:3" ht="15.75" customHeight="1" x14ac:dyDescent="0.2">
      <c r="B83" s="95"/>
      <c r="C83" s="95"/>
    </row>
    <row r="84" spans="2:3" ht="15.75" customHeight="1" x14ac:dyDescent="0.2">
      <c r="B84" s="95"/>
      <c r="C84" s="95"/>
    </row>
    <row r="85" spans="2:3" ht="15.75" customHeight="1" x14ac:dyDescent="0.2">
      <c r="B85" s="95"/>
      <c r="C85" s="95"/>
    </row>
    <row r="86" spans="2:3" ht="15.75" customHeight="1" x14ac:dyDescent="0.2">
      <c r="B86" s="95"/>
      <c r="C86" s="95"/>
    </row>
    <row r="87" spans="2:3" ht="15.75" customHeight="1" x14ac:dyDescent="0.2">
      <c r="B87" s="95"/>
      <c r="C87" s="95"/>
    </row>
    <row r="88" spans="2:3" ht="15.75" customHeight="1" x14ac:dyDescent="0.2">
      <c r="B88" s="95"/>
      <c r="C88" s="95"/>
    </row>
    <row r="89" spans="2:3" ht="15.75" customHeight="1" x14ac:dyDescent="0.2">
      <c r="B89" s="95"/>
      <c r="C89" s="95"/>
    </row>
    <row r="90" spans="2:3" ht="15.75" customHeight="1" x14ac:dyDescent="0.2">
      <c r="B90" s="95"/>
      <c r="C90" s="95"/>
    </row>
    <row r="91" spans="2:3" ht="15.75" customHeight="1" x14ac:dyDescent="0.2">
      <c r="B91" s="95"/>
      <c r="C91" s="95"/>
    </row>
    <row r="92" spans="2:3" ht="15.75" customHeight="1" x14ac:dyDescent="0.2">
      <c r="B92" s="95"/>
      <c r="C92" s="95"/>
    </row>
    <row r="93" spans="2:3" ht="15.75" customHeight="1" x14ac:dyDescent="0.2">
      <c r="B93" s="95"/>
      <c r="C93" s="95"/>
    </row>
    <row r="94" spans="2:3" ht="15.75" customHeight="1" x14ac:dyDescent="0.2">
      <c r="B94" s="95"/>
      <c r="C94" s="95"/>
    </row>
    <row r="95" spans="2:3" ht="15.75" customHeight="1" x14ac:dyDescent="0.2">
      <c r="B95" s="95"/>
      <c r="C95" s="95"/>
    </row>
    <row r="96" spans="2:3" ht="15.75" customHeight="1" x14ac:dyDescent="0.2">
      <c r="B96" s="95"/>
      <c r="C96" s="95"/>
    </row>
    <row r="97" spans="2:3" ht="15.75" customHeight="1" x14ac:dyDescent="0.2">
      <c r="B97" s="95"/>
      <c r="C97" s="95"/>
    </row>
    <row r="98" spans="2:3" ht="15.75" customHeight="1" x14ac:dyDescent="0.2">
      <c r="B98" s="95"/>
      <c r="C98" s="95"/>
    </row>
    <row r="99" spans="2:3" ht="15.75" customHeight="1" x14ac:dyDescent="0.2">
      <c r="B99" s="95"/>
      <c r="C99" s="95"/>
    </row>
    <row r="100" spans="2:3" ht="15.75" customHeight="1" x14ac:dyDescent="0.2">
      <c r="B100" s="95"/>
      <c r="C100" s="95"/>
    </row>
    <row r="101" spans="2:3" ht="15.75" customHeight="1" x14ac:dyDescent="0.2">
      <c r="B101" s="95"/>
      <c r="C101" s="95"/>
    </row>
    <row r="102" spans="2:3" ht="15.75" customHeight="1" x14ac:dyDescent="0.2">
      <c r="B102" s="95"/>
      <c r="C102" s="95"/>
    </row>
    <row r="103" spans="2:3" ht="15.75" customHeight="1" x14ac:dyDescent="0.2">
      <c r="B103" s="95"/>
      <c r="C103" s="95"/>
    </row>
    <row r="104" spans="2:3" ht="15.75" customHeight="1" x14ac:dyDescent="0.2">
      <c r="B104" s="95"/>
      <c r="C104" s="95"/>
    </row>
    <row r="105" spans="2:3" ht="15.75" customHeight="1" x14ac:dyDescent="0.2">
      <c r="B105" s="95"/>
      <c r="C105" s="95"/>
    </row>
    <row r="106" spans="2:3" ht="15.75" customHeight="1" x14ac:dyDescent="0.2">
      <c r="B106" s="95"/>
      <c r="C106" s="95"/>
    </row>
    <row r="107" spans="2:3" ht="15.75" customHeight="1" x14ac:dyDescent="0.2">
      <c r="B107" s="95"/>
      <c r="C107" s="95"/>
    </row>
    <row r="108" spans="2:3" ht="15.75" customHeight="1" x14ac:dyDescent="0.2">
      <c r="B108" s="95"/>
      <c r="C108" s="95"/>
    </row>
    <row r="109" spans="2:3" ht="15.75" customHeight="1" x14ac:dyDescent="0.2">
      <c r="B109" s="95"/>
      <c r="C109" s="95"/>
    </row>
    <row r="110" spans="2:3" ht="15.75" customHeight="1" x14ac:dyDescent="0.2">
      <c r="B110" s="95"/>
      <c r="C110" s="95"/>
    </row>
    <row r="111" spans="2:3" ht="15.75" customHeight="1" x14ac:dyDescent="0.2">
      <c r="B111" s="95"/>
      <c r="C111" s="95"/>
    </row>
    <row r="112" spans="2:3" ht="15.75" customHeight="1" x14ac:dyDescent="0.2">
      <c r="B112" s="95"/>
      <c r="C112" s="95"/>
    </row>
    <row r="113" spans="2:3" ht="15.75" customHeight="1" x14ac:dyDescent="0.2">
      <c r="B113" s="95"/>
      <c r="C113" s="95"/>
    </row>
    <row r="114" spans="2:3" ht="15.75" customHeight="1" x14ac:dyDescent="0.2">
      <c r="B114" s="95"/>
      <c r="C114" s="95"/>
    </row>
    <row r="115" spans="2:3" ht="15.75" customHeight="1" x14ac:dyDescent="0.2">
      <c r="B115" s="95"/>
      <c r="C115" s="95"/>
    </row>
    <row r="116" spans="2:3" ht="15.75" customHeight="1" x14ac:dyDescent="0.2">
      <c r="B116" s="95"/>
      <c r="C116" s="95"/>
    </row>
    <row r="117" spans="2:3" ht="15.75" customHeight="1" x14ac:dyDescent="0.2">
      <c r="B117" s="95"/>
      <c r="C117" s="95"/>
    </row>
    <row r="118" spans="2:3" ht="15.75" customHeight="1" x14ac:dyDescent="0.2">
      <c r="B118" s="95"/>
      <c r="C118" s="95"/>
    </row>
    <row r="119" spans="2:3" ht="15.75" customHeight="1" x14ac:dyDescent="0.2">
      <c r="B119" s="95"/>
      <c r="C119" s="95"/>
    </row>
    <row r="120" spans="2:3" ht="15.75" customHeight="1" x14ac:dyDescent="0.2">
      <c r="B120" s="95"/>
      <c r="C120" s="95"/>
    </row>
    <row r="121" spans="2:3" ht="15.75" customHeight="1" x14ac:dyDescent="0.2"/>
    <row r="122" spans="2:3" ht="15.75" customHeight="1" x14ac:dyDescent="0.2"/>
    <row r="123" spans="2:3" ht="15.75" customHeight="1" x14ac:dyDescent="0.2"/>
    <row r="124" spans="2:3" ht="15.75" customHeight="1" x14ac:dyDescent="0.2"/>
    <row r="125" spans="2:3" ht="15.75" customHeight="1" x14ac:dyDescent="0.2"/>
    <row r="126" spans="2:3" ht="15.75" customHeight="1" x14ac:dyDescent="0.2"/>
    <row r="127" spans="2:3" ht="15.75" customHeight="1" x14ac:dyDescent="0.2"/>
    <row r="128" spans="2:3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</sheetData>
  <sheetProtection selectLockedCells="1"/>
  <protectedRanges>
    <protectedRange sqref="C45" name="Tartomány4"/>
    <protectedRange sqref="C57:C58" name="Tartomány4_1"/>
    <protectedRange sqref="C31 C21:C26" name="Tartomány1_2_1"/>
    <protectedRange sqref="C35:C36 C29:C30" name="Tartomány1_2_1_4"/>
    <protectedRange sqref="C28" name="Tartomány1_2_1_3_1_1_1"/>
  </protectedRanges>
  <mergeCells count="55">
    <mergeCell ref="AU6:AU9"/>
    <mergeCell ref="A6:A9"/>
    <mergeCell ref="B6:B9"/>
    <mergeCell ref="C6:C9"/>
    <mergeCell ref="D6:AA6"/>
    <mergeCell ref="L8:M8"/>
    <mergeCell ref="R8:S8"/>
    <mergeCell ref="T8:T9"/>
    <mergeCell ref="U8:U9"/>
    <mergeCell ref="D8:E8"/>
    <mergeCell ref="F8:G8"/>
    <mergeCell ref="H8:H9"/>
    <mergeCell ref="I8:I9"/>
    <mergeCell ref="J8:K8"/>
    <mergeCell ref="AN6:AS7"/>
    <mergeCell ref="J7:O7"/>
    <mergeCell ref="A45:AA45"/>
    <mergeCell ref="AT6:AT9"/>
    <mergeCell ref="A44:AA44"/>
    <mergeCell ref="AD8:AE8"/>
    <mergeCell ref="AF8:AF9"/>
    <mergeCell ref="AG8:AG9"/>
    <mergeCell ref="V8:W8"/>
    <mergeCell ref="X8:Y8"/>
    <mergeCell ref="Z8:Z9"/>
    <mergeCell ref="AA8:AA9"/>
    <mergeCell ref="N8:N9"/>
    <mergeCell ref="O8:O9"/>
    <mergeCell ref="D34:AA34"/>
    <mergeCell ref="D40:AA40"/>
    <mergeCell ref="AP8:AQ8"/>
    <mergeCell ref="AR8:AR9"/>
    <mergeCell ref="AN34:AS34"/>
    <mergeCell ref="AN40:AS40"/>
    <mergeCell ref="AB34:AM34"/>
    <mergeCell ref="AB40:AM40"/>
    <mergeCell ref="AJ8:AK8"/>
    <mergeCell ref="AL8:AL9"/>
    <mergeCell ref="AM8:AM9"/>
    <mergeCell ref="AN8:AO8"/>
    <mergeCell ref="AB8:AC8"/>
    <mergeCell ref="A1:AS1"/>
    <mergeCell ref="AB6:AM6"/>
    <mergeCell ref="AB7:AG7"/>
    <mergeCell ref="AH7:AM7"/>
    <mergeCell ref="AS8:AS9"/>
    <mergeCell ref="P8:Q8"/>
    <mergeCell ref="AH8:AI8"/>
    <mergeCell ref="D7:I7"/>
    <mergeCell ref="A2:AS2"/>
    <mergeCell ref="A4:AS4"/>
    <mergeCell ref="A5:AS5"/>
    <mergeCell ref="A3:AS3"/>
    <mergeCell ref="P7:U7"/>
    <mergeCell ref="V7:AA7"/>
  </mergeCells>
  <pageMargins left="0.19685039370078741" right="0.19685039370078741" top="0.19685039370078741" bottom="0.19685039370078741" header="0.11811023622047245" footer="0.11811023622047245"/>
  <pageSetup paperSize="8" scale="5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66"/>
  <sheetViews>
    <sheetView topLeftCell="A4" zoomScale="86" zoomScaleNormal="86" zoomScaleSheetLayoutView="40" workbookViewId="0">
      <selection activeCell="AT53" sqref="AT53"/>
    </sheetView>
  </sheetViews>
  <sheetFormatPr defaultColWidth="10.6640625" defaultRowHeight="15" x14ac:dyDescent="0.2"/>
  <cols>
    <col min="1" max="1" width="17.1640625" style="94" customWidth="1"/>
    <col min="2" max="2" width="7.1640625" style="22" customWidth="1"/>
    <col min="3" max="3" width="60.33203125" style="22" customWidth="1"/>
    <col min="4" max="4" width="5.33203125" style="22" customWidth="1"/>
    <col min="5" max="5" width="6.6640625" style="22" customWidth="1"/>
    <col min="6" max="6" width="5.33203125" style="22" customWidth="1"/>
    <col min="7" max="7" width="6.6640625" style="22" customWidth="1"/>
    <col min="8" max="8" width="5.33203125" style="22" customWidth="1"/>
    <col min="9" max="9" width="5.6640625" style="22" bestFit="1" customWidth="1"/>
    <col min="10" max="10" width="5.33203125" style="22" customWidth="1"/>
    <col min="11" max="11" width="6.6640625" style="22" customWidth="1"/>
    <col min="12" max="12" width="5.33203125" style="22" customWidth="1"/>
    <col min="13" max="13" width="6.6640625" style="22" customWidth="1"/>
    <col min="14" max="14" width="5.33203125" style="22" customWidth="1"/>
    <col min="15" max="15" width="5.6640625" style="22" bestFit="1" customWidth="1"/>
    <col min="16" max="16" width="5.33203125" style="22" bestFit="1" customWidth="1"/>
    <col min="17" max="17" width="6.6640625" style="22" customWidth="1"/>
    <col min="18" max="18" width="5.33203125" style="22" bestFit="1" customWidth="1"/>
    <col min="19" max="19" width="6.6640625" style="22" customWidth="1"/>
    <col min="20" max="20" width="5.33203125" style="22" customWidth="1"/>
    <col min="21" max="21" width="5.6640625" style="22" bestFit="1" customWidth="1"/>
    <col min="22" max="22" width="5.33203125" style="22" bestFit="1" customWidth="1"/>
    <col min="23" max="23" width="6.6640625" style="22" customWidth="1"/>
    <col min="24" max="24" width="5.33203125" style="22" bestFit="1" customWidth="1"/>
    <col min="25" max="25" width="6.6640625" style="22" customWidth="1"/>
    <col min="26" max="26" width="5.33203125" style="22" customWidth="1"/>
    <col min="27" max="27" width="5.6640625" style="22" bestFit="1" customWidth="1"/>
    <col min="28" max="28" width="5.33203125" style="22" customWidth="1"/>
    <col min="29" max="29" width="6.6640625" style="22" customWidth="1"/>
    <col min="30" max="30" width="5.33203125" style="22" customWidth="1"/>
    <col min="31" max="31" width="6.6640625" style="22" customWidth="1"/>
    <col min="32" max="32" width="5.33203125" style="22" customWidth="1"/>
    <col min="33" max="33" width="5.6640625" style="22" bestFit="1" customWidth="1"/>
    <col min="34" max="34" width="5.33203125" style="22" customWidth="1"/>
    <col min="35" max="35" width="6.6640625" style="22" customWidth="1"/>
    <col min="36" max="36" width="5.33203125" style="22" customWidth="1"/>
    <col min="37" max="37" width="6.6640625" style="22" customWidth="1"/>
    <col min="38" max="38" width="5.33203125" style="22" customWidth="1"/>
    <col min="39" max="39" width="5.6640625" style="22" bestFit="1" customWidth="1"/>
    <col min="40" max="40" width="6.6640625" style="22" bestFit="1" customWidth="1"/>
    <col min="41" max="41" width="7.33203125" style="22" customWidth="1"/>
    <col min="42" max="42" width="6.6640625" style="22" bestFit="1" customWidth="1"/>
    <col min="43" max="43" width="7.1640625" style="22" customWidth="1"/>
    <col min="44" max="44" width="6.6640625" style="22" bestFit="1" customWidth="1"/>
    <col min="45" max="45" width="9" style="22" customWidth="1"/>
    <col min="46" max="46" width="56" style="22" customWidth="1"/>
    <col min="47" max="47" width="39" style="22" customWidth="1"/>
    <col min="48" max="16384" width="10.6640625" style="22"/>
  </cols>
  <sheetData>
    <row r="1" spans="1:47" ht="22.15" customHeight="1" x14ac:dyDescent="0.2">
      <c r="A1" s="1066" t="s">
        <v>0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6"/>
      <c r="W1" s="1066"/>
      <c r="X1" s="1066"/>
      <c r="Y1" s="1066"/>
      <c r="Z1" s="1066"/>
      <c r="AA1" s="1066"/>
      <c r="AB1" s="1066"/>
      <c r="AC1" s="1066"/>
      <c r="AD1" s="1066"/>
      <c r="AE1" s="1066"/>
      <c r="AF1" s="1066"/>
      <c r="AG1" s="1066"/>
      <c r="AH1" s="1066"/>
      <c r="AI1" s="1066"/>
      <c r="AJ1" s="1066"/>
      <c r="AK1" s="1066"/>
      <c r="AL1" s="1066"/>
      <c r="AM1" s="1066"/>
      <c r="AN1" s="1066"/>
      <c r="AO1" s="1066"/>
      <c r="AP1" s="1066"/>
      <c r="AQ1" s="1066"/>
      <c r="AR1" s="1066"/>
      <c r="AS1" s="1066"/>
    </row>
    <row r="2" spans="1:47" ht="22.15" customHeight="1" x14ac:dyDescent="0.2">
      <c r="A2" s="1022" t="s">
        <v>343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/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1022"/>
      <c r="AG2" s="1022"/>
      <c r="AH2" s="1022"/>
      <c r="AI2" s="1022"/>
      <c r="AJ2" s="1022"/>
      <c r="AK2" s="1022"/>
      <c r="AL2" s="1022"/>
      <c r="AM2" s="1022"/>
      <c r="AN2" s="1022"/>
      <c r="AO2" s="1022"/>
      <c r="AP2" s="1022"/>
      <c r="AQ2" s="1022"/>
      <c r="AR2" s="1022"/>
      <c r="AS2" s="1022"/>
    </row>
    <row r="3" spans="1:47" ht="23.25" x14ac:dyDescent="0.2">
      <c r="A3" s="1079" t="s">
        <v>345</v>
      </c>
      <c r="B3" s="1079"/>
      <c r="C3" s="1079"/>
      <c r="D3" s="1079"/>
      <c r="E3" s="1079"/>
      <c r="F3" s="1079"/>
      <c r="G3" s="1079"/>
      <c r="H3" s="1079"/>
      <c r="I3" s="1079"/>
      <c r="J3" s="1079"/>
      <c r="K3" s="1079"/>
      <c r="L3" s="1079"/>
      <c r="M3" s="1079"/>
      <c r="N3" s="1079"/>
      <c r="O3" s="1079"/>
      <c r="P3" s="1079"/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79"/>
      <c r="AD3" s="1079"/>
      <c r="AE3" s="1079"/>
      <c r="AF3" s="1079"/>
      <c r="AG3" s="1079"/>
      <c r="AH3" s="1079"/>
      <c r="AI3" s="1079"/>
      <c r="AJ3" s="1079"/>
      <c r="AK3" s="1079"/>
      <c r="AL3" s="1079"/>
      <c r="AM3" s="1079"/>
      <c r="AN3" s="1079"/>
      <c r="AO3" s="1079"/>
      <c r="AP3" s="1079"/>
      <c r="AQ3" s="1079"/>
      <c r="AR3" s="1079"/>
      <c r="AS3" s="1079"/>
    </row>
    <row r="4" spans="1:47" s="73" customFormat="1" ht="23.25" x14ac:dyDescent="0.2">
      <c r="A4" s="1022" t="s">
        <v>630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2"/>
      <c r="Q4" s="1022"/>
      <c r="R4" s="1022"/>
      <c r="S4" s="1022"/>
      <c r="T4" s="1022"/>
      <c r="U4" s="1022"/>
      <c r="V4" s="1022"/>
      <c r="W4" s="1022"/>
      <c r="X4" s="1022"/>
      <c r="Y4" s="1022"/>
      <c r="Z4" s="1022"/>
      <c r="AA4" s="1022"/>
      <c r="AB4" s="1022"/>
      <c r="AC4" s="1022"/>
      <c r="AD4" s="1022"/>
      <c r="AE4" s="1022"/>
      <c r="AF4" s="1022"/>
      <c r="AG4" s="1022"/>
      <c r="AH4" s="1022"/>
      <c r="AI4" s="1022"/>
      <c r="AJ4" s="1022"/>
      <c r="AK4" s="1022"/>
      <c r="AL4" s="1022"/>
      <c r="AM4" s="1022"/>
      <c r="AN4" s="1022"/>
      <c r="AO4" s="1022"/>
      <c r="AP4" s="1022"/>
      <c r="AQ4" s="1022"/>
      <c r="AR4" s="1022"/>
      <c r="AS4" s="1022"/>
    </row>
    <row r="5" spans="1:47" ht="24" customHeight="1" thickBot="1" x14ac:dyDescent="0.25">
      <c r="A5" s="1021" t="s">
        <v>342</v>
      </c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1"/>
      <c r="Z5" s="1021"/>
      <c r="AA5" s="1021"/>
      <c r="AB5" s="1021"/>
      <c r="AC5" s="1021"/>
      <c r="AD5" s="1021"/>
      <c r="AE5" s="1021"/>
      <c r="AF5" s="1021"/>
      <c r="AG5" s="1021"/>
      <c r="AH5" s="1021"/>
      <c r="AI5" s="1021"/>
      <c r="AJ5" s="1021"/>
      <c r="AK5" s="1021"/>
      <c r="AL5" s="1021"/>
      <c r="AM5" s="1021"/>
      <c r="AN5" s="1021"/>
      <c r="AO5" s="1021"/>
      <c r="AP5" s="1021"/>
      <c r="AQ5" s="1021"/>
      <c r="AR5" s="1021"/>
      <c r="AS5" s="1021"/>
    </row>
    <row r="6" spans="1:47" ht="15.75" customHeight="1" thickTop="1" thickBot="1" x14ac:dyDescent="0.25">
      <c r="A6" s="1100" t="s">
        <v>1</v>
      </c>
      <c r="B6" s="1103" t="s">
        <v>2</v>
      </c>
      <c r="C6" s="1106" t="s">
        <v>3</v>
      </c>
      <c r="D6" s="1067" t="s">
        <v>4</v>
      </c>
      <c r="E6" s="1068"/>
      <c r="F6" s="1068"/>
      <c r="G6" s="1068"/>
      <c r="H6" s="1068"/>
      <c r="I6" s="1068"/>
      <c r="J6" s="1068"/>
      <c r="K6" s="1068"/>
      <c r="L6" s="1068"/>
      <c r="M6" s="1068"/>
      <c r="N6" s="1068"/>
      <c r="O6" s="1068"/>
      <c r="P6" s="1068"/>
      <c r="Q6" s="1068"/>
      <c r="R6" s="1068"/>
      <c r="S6" s="1068"/>
      <c r="T6" s="1068"/>
      <c r="U6" s="1068"/>
      <c r="V6" s="1068"/>
      <c r="W6" s="1068"/>
      <c r="X6" s="1068"/>
      <c r="Y6" s="1068"/>
      <c r="Z6" s="1068"/>
      <c r="AA6" s="1068"/>
      <c r="AB6" s="1067" t="s">
        <v>4</v>
      </c>
      <c r="AC6" s="1068"/>
      <c r="AD6" s="1068"/>
      <c r="AE6" s="1068"/>
      <c r="AF6" s="1068"/>
      <c r="AG6" s="1068"/>
      <c r="AH6" s="1068"/>
      <c r="AI6" s="1068"/>
      <c r="AJ6" s="1068"/>
      <c r="AK6" s="1068"/>
      <c r="AL6" s="1068"/>
      <c r="AM6" s="1068"/>
      <c r="AN6" s="1109" t="s">
        <v>5</v>
      </c>
      <c r="AO6" s="1110"/>
      <c r="AP6" s="1110"/>
      <c r="AQ6" s="1110"/>
      <c r="AR6" s="1110"/>
      <c r="AS6" s="1111"/>
      <c r="AT6" s="1056" t="s">
        <v>48</v>
      </c>
      <c r="AU6" s="1056" t="s">
        <v>49</v>
      </c>
    </row>
    <row r="7" spans="1:47" ht="15.75" customHeight="1" x14ac:dyDescent="0.2">
      <c r="A7" s="1101"/>
      <c r="B7" s="1104"/>
      <c r="C7" s="1107"/>
      <c r="D7" s="1069" t="s">
        <v>6</v>
      </c>
      <c r="E7" s="1070"/>
      <c r="F7" s="1070"/>
      <c r="G7" s="1070"/>
      <c r="H7" s="1070"/>
      <c r="I7" s="1071"/>
      <c r="J7" s="1072" t="s">
        <v>7</v>
      </c>
      <c r="K7" s="1070"/>
      <c r="L7" s="1070"/>
      <c r="M7" s="1070"/>
      <c r="N7" s="1070"/>
      <c r="O7" s="1073"/>
      <c r="P7" s="1069" t="s">
        <v>8</v>
      </c>
      <c r="Q7" s="1070"/>
      <c r="R7" s="1070"/>
      <c r="S7" s="1070"/>
      <c r="T7" s="1070"/>
      <c r="U7" s="1071"/>
      <c r="V7" s="1072" t="s">
        <v>9</v>
      </c>
      <c r="W7" s="1070"/>
      <c r="X7" s="1070"/>
      <c r="Y7" s="1070"/>
      <c r="Z7" s="1070"/>
      <c r="AA7" s="1071"/>
      <c r="AB7" s="1069" t="s">
        <v>10</v>
      </c>
      <c r="AC7" s="1070"/>
      <c r="AD7" s="1070"/>
      <c r="AE7" s="1070"/>
      <c r="AF7" s="1070"/>
      <c r="AG7" s="1071"/>
      <c r="AH7" s="1072" t="s">
        <v>11</v>
      </c>
      <c r="AI7" s="1070"/>
      <c r="AJ7" s="1070"/>
      <c r="AK7" s="1070"/>
      <c r="AL7" s="1070"/>
      <c r="AM7" s="1073"/>
      <c r="AN7" s="1112"/>
      <c r="AO7" s="1113"/>
      <c r="AP7" s="1113"/>
      <c r="AQ7" s="1113"/>
      <c r="AR7" s="1113"/>
      <c r="AS7" s="1114"/>
      <c r="AT7" s="1093"/>
      <c r="AU7" s="1057"/>
    </row>
    <row r="8" spans="1:47" ht="15.75" customHeight="1" x14ac:dyDescent="0.2">
      <c r="A8" s="1101"/>
      <c r="B8" s="1104"/>
      <c r="C8" s="1107"/>
      <c r="D8" s="1076" t="s">
        <v>12</v>
      </c>
      <c r="E8" s="1077"/>
      <c r="F8" s="1086" t="s">
        <v>13</v>
      </c>
      <c r="G8" s="1077"/>
      <c r="H8" s="1087" t="s">
        <v>14</v>
      </c>
      <c r="I8" s="1096" t="s">
        <v>37</v>
      </c>
      <c r="J8" s="1078" t="s">
        <v>12</v>
      </c>
      <c r="K8" s="1077"/>
      <c r="L8" s="1086" t="s">
        <v>13</v>
      </c>
      <c r="M8" s="1077"/>
      <c r="N8" s="1087" t="s">
        <v>14</v>
      </c>
      <c r="O8" s="1098" t="s">
        <v>37</v>
      </c>
      <c r="P8" s="1076" t="s">
        <v>12</v>
      </c>
      <c r="Q8" s="1077"/>
      <c r="R8" s="1086" t="s">
        <v>13</v>
      </c>
      <c r="S8" s="1077"/>
      <c r="T8" s="1087" t="s">
        <v>14</v>
      </c>
      <c r="U8" s="1096" t="s">
        <v>37</v>
      </c>
      <c r="V8" s="1078" t="s">
        <v>12</v>
      </c>
      <c r="W8" s="1077"/>
      <c r="X8" s="1086" t="s">
        <v>13</v>
      </c>
      <c r="Y8" s="1077"/>
      <c r="Z8" s="1087" t="s">
        <v>14</v>
      </c>
      <c r="AA8" s="1089" t="s">
        <v>37</v>
      </c>
      <c r="AB8" s="1076" t="s">
        <v>12</v>
      </c>
      <c r="AC8" s="1077"/>
      <c r="AD8" s="1086" t="s">
        <v>13</v>
      </c>
      <c r="AE8" s="1077"/>
      <c r="AF8" s="1087" t="s">
        <v>14</v>
      </c>
      <c r="AG8" s="1096" t="s">
        <v>37</v>
      </c>
      <c r="AH8" s="1078" t="s">
        <v>12</v>
      </c>
      <c r="AI8" s="1077"/>
      <c r="AJ8" s="1086" t="s">
        <v>13</v>
      </c>
      <c r="AK8" s="1077"/>
      <c r="AL8" s="1087" t="s">
        <v>14</v>
      </c>
      <c r="AM8" s="1089" t="s">
        <v>37</v>
      </c>
      <c r="AN8" s="1078" t="s">
        <v>12</v>
      </c>
      <c r="AO8" s="1077"/>
      <c r="AP8" s="1086" t="s">
        <v>13</v>
      </c>
      <c r="AQ8" s="1077"/>
      <c r="AR8" s="1087" t="s">
        <v>14</v>
      </c>
      <c r="AS8" s="1074" t="s">
        <v>44</v>
      </c>
      <c r="AT8" s="1093"/>
      <c r="AU8" s="1057"/>
    </row>
    <row r="9" spans="1:47" ht="79.900000000000006" customHeight="1" thickBot="1" x14ac:dyDescent="0.25">
      <c r="A9" s="1102"/>
      <c r="B9" s="1105"/>
      <c r="C9" s="1108"/>
      <c r="D9" s="74" t="s">
        <v>38</v>
      </c>
      <c r="E9" s="75" t="s">
        <v>39</v>
      </c>
      <c r="F9" s="76" t="s">
        <v>38</v>
      </c>
      <c r="G9" s="75" t="s">
        <v>39</v>
      </c>
      <c r="H9" s="1088"/>
      <c r="I9" s="1097"/>
      <c r="J9" s="77" t="s">
        <v>38</v>
      </c>
      <c r="K9" s="75" t="s">
        <v>39</v>
      </c>
      <c r="L9" s="76" t="s">
        <v>38</v>
      </c>
      <c r="M9" s="75" t="s">
        <v>39</v>
      </c>
      <c r="N9" s="1088"/>
      <c r="O9" s="1099"/>
      <c r="P9" s="74" t="s">
        <v>38</v>
      </c>
      <c r="Q9" s="75" t="s">
        <v>39</v>
      </c>
      <c r="R9" s="76" t="s">
        <v>38</v>
      </c>
      <c r="S9" s="75" t="s">
        <v>39</v>
      </c>
      <c r="T9" s="1088"/>
      <c r="U9" s="1097"/>
      <c r="V9" s="77" t="s">
        <v>38</v>
      </c>
      <c r="W9" s="75" t="s">
        <v>39</v>
      </c>
      <c r="X9" s="76" t="s">
        <v>38</v>
      </c>
      <c r="Y9" s="75" t="s">
        <v>39</v>
      </c>
      <c r="Z9" s="1088"/>
      <c r="AA9" s="1090"/>
      <c r="AB9" s="74" t="s">
        <v>38</v>
      </c>
      <c r="AC9" s="75" t="s">
        <v>39</v>
      </c>
      <c r="AD9" s="76" t="s">
        <v>38</v>
      </c>
      <c r="AE9" s="75" t="s">
        <v>39</v>
      </c>
      <c r="AF9" s="1088"/>
      <c r="AG9" s="1097"/>
      <c r="AH9" s="77" t="s">
        <v>38</v>
      </c>
      <c r="AI9" s="75" t="s">
        <v>39</v>
      </c>
      <c r="AJ9" s="76" t="s">
        <v>38</v>
      </c>
      <c r="AK9" s="75" t="s">
        <v>39</v>
      </c>
      <c r="AL9" s="1088"/>
      <c r="AM9" s="1090"/>
      <c r="AN9" s="77" t="s">
        <v>38</v>
      </c>
      <c r="AO9" s="75" t="s">
        <v>40</v>
      </c>
      <c r="AP9" s="76" t="s">
        <v>38</v>
      </c>
      <c r="AQ9" s="75" t="s">
        <v>40</v>
      </c>
      <c r="AR9" s="1088"/>
      <c r="AS9" s="1075"/>
      <c r="AT9" s="1093"/>
      <c r="AU9" s="1057"/>
    </row>
    <row r="10" spans="1:47" s="23" customFormat="1" ht="15.75" customHeight="1" thickBot="1" x14ac:dyDescent="0.3">
      <c r="A10" s="78"/>
      <c r="B10" s="79"/>
      <c r="C10" s="80" t="s">
        <v>55</v>
      </c>
      <c r="D10" s="81">
        <f>SUM(BŰIGSZAK!D82)</f>
        <v>11</v>
      </c>
      <c r="E10" s="81">
        <f>SUM(BŰIGSZAK!E82)</f>
        <v>136</v>
      </c>
      <c r="F10" s="81">
        <f>SUM(BŰIGSZAK!F82)</f>
        <v>26</v>
      </c>
      <c r="G10" s="81">
        <f>SUM(BŰIGSZAK!G82)</f>
        <v>290</v>
      </c>
      <c r="H10" s="81">
        <f>SUM(BŰIGSZAK!H82)</f>
        <v>25</v>
      </c>
      <c r="I10" s="81" t="s">
        <v>17</v>
      </c>
      <c r="J10" s="81">
        <f>SUM(BŰIGSZAK!J82)</f>
        <v>9</v>
      </c>
      <c r="K10" s="81">
        <f>SUM(BŰIGSZAK!K82)</f>
        <v>134</v>
      </c>
      <c r="L10" s="81">
        <f>SUM(BŰIGSZAK!L82)</f>
        <v>14</v>
      </c>
      <c r="M10" s="81">
        <f>SUM(BŰIGSZAK!M82)</f>
        <v>200</v>
      </c>
      <c r="N10" s="81">
        <f>SUM(BŰIGSZAK!N82)</f>
        <v>22</v>
      </c>
      <c r="O10" s="81" t="s">
        <v>17</v>
      </c>
      <c r="P10" s="81">
        <f>SUM(BŰIGSZAK!P82)</f>
        <v>10</v>
      </c>
      <c r="Q10" s="81">
        <f>SUM(BŰIGSZAK!Q82)</f>
        <v>140</v>
      </c>
      <c r="R10" s="81">
        <f>SUM(BŰIGSZAK!R82)</f>
        <v>14</v>
      </c>
      <c r="S10" s="81">
        <f>SUM(BŰIGSZAK!S82)</f>
        <v>196</v>
      </c>
      <c r="T10" s="81">
        <f>SUM(BŰIGSZAK!T82)</f>
        <v>24</v>
      </c>
      <c r="U10" s="81" t="s">
        <v>17</v>
      </c>
      <c r="V10" s="81">
        <f>SUM(BŰIGSZAK!V82)</f>
        <v>6</v>
      </c>
      <c r="W10" s="81">
        <f>SUM(BŰIGSZAK!W82)</f>
        <v>84</v>
      </c>
      <c r="X10" s="81">
        <f>SUM(BŰIGSZAK!X82)</f>
        <v>16</v>
      </c>
      <c r="Y10" s="81">
        <f>SUM(BŰIGSZAK!Y82)</f>
        <v>224</v>
      </c>
      <c r="Z10" s="81">
        <f>SUM(BŰIGSZAK!Z82)</f>
        <v>24</v>
      </c>
      <c r="AA10" s="81" t="s">
        <v>17</v>
      </c>
      <c r="AB10" s="81">
        <f>SUM(BŰIGSZAK!AB82)</f>
        <v>8</v>
      </c>
      <c r="AC10" s="81">
        <f>SUM(BŰIGSZAK!AC82)</f>
        <v>112</v>
      </c>
      <c r="AD10" s="81">
        <f>SUM(BŰIGSZAK!AD82)</f>
        <v>13</v>
      </c>
      <c r="AE10" s="81">
        <f>SUM(BŰIGSZAK!AE82)</f>
        <v>182</v>
      </c>
      <c r="AF10" s="81">
        <f>SUM(BŰIGSZAK!AF82)</f>
        <v>24</v>
      </c>
      <c r="AG10" s="81" t="s">
        <v>17</v>
      </c>
      <c r="AH10" s="81">
        <f>SUM(BŰIGSZAK!AH82)</f>
        <v>3</v>
      </c>
      <c r="AI10" s="81">
        <f>SUM(BŰIGSZAK!AI82)</f>
        <v>34</v>
      </c>
      <c r="AJ10" s="81">
        <f>SUM(BŰIGSZAK!AJ82)</f>
        <v>16</v>
      </c>
      <c r="AK10" s="81">
        <f>SUM(BŰIGSZAK!AK82)</f>
        <v>160</v>
      </c>
      <c r="AL10" s="81">
        <f>SUM(BŰIGSZAK!AL82)</f>
        <v>23</v>
      </c>
      <c r="AM10" s="81" t="s">
        <v>17</v>
      </c>
      <c r="AN10" s="81">
        <f>SUM(BŰIGSZAK!AN82)</f>
        <v>47</v>
      </c>
      <c r="AO10" s="81">
        <f>SUM(BŰIGSZAK!AO82)</f>
        <v>758</v>
      </c>
      <c r="AP10" s="81">
        <f>SUM(BŰIGSZAK!AP82)</f>
        <v>100</v>
      </c>
      <c r="AQ10" s="81">
        <f>SUM(BŰIGSZAK!AQ82)</f>
        <v>1162</v>
      </c>
      <c r="AR10" s="81">
        <f>SUM(BŰIGSZAK!AR82)</f>
        <v>142</v>
      </c>
      <c r="AS10" s="81">
        <f>SUM(BŰIGSZAK!AS82)</f>
        <v>146</v>
      </c>
      <c r="AT10" s="15"/>
      <c r="AU10" s="15"/>
    </row>
    <row r="11" spans="1:47" s="23" customFormat="1" ht="15.75" customHeight="1" x14ac:dyDescent="0.25">
      <c r="A11" s="502" t="s">
        <v>7</v>
      </c>
      <c r="B11" s="389"/>
      <c r="C11" s="390" t="s">
        <v>51</v>
      </c>
      <c r="D11" s="391"/>
      <c r="E11" s="392"/>
      <c r="F11" s="393"/>
      <c r="G11" s="392"/>
      <c r="H11" s="393"/>
      <c r="I11" s="394"/>
      <c r="J11" s="393"/>
      <c r="K11" s="392"/>
      <c r="L11" s="393"/>
      <c r="M11" s="392"/>
      <c r="N11" s="393"/>
      <c r="O11" s="394"/>
      <c r="P11" s="393"/>
      <c r="Q11" s="392"/>
      <c r="R11" s="393"/>
      <c r="S11" s="392"/>
      <c r="T11" s="393"/>
      <c r="U11" s="394"/>
      <c r="V11" s="393"/>
      <c r="W11" s="392"/>
      <c r="X11" s="393"/>
      <c r="Y11" s="392"/>
      <c r="Z11" s="393"/>
      <c r="AA11" s="395"/>
      <c r="AB11" s="391"/>
      <c r="AC11" s="392"/>
      <c r="AD11" s="393"/>
      <c r="AE11" s="392"/>
      <c r="AF11" s="393"/>
      <c r="AG11" s="394"/>
      <c r="AH11" s="393"/>
      <c r="AI11" s="392"/>
      <c r="AJ11" s="393"/>
      <c r="AK11" s="392"/>
      <c r="AL11" s="393"/>
      <c r="AM11" s="394"/>
      <c r="AN11" s="396"/>
      <c r="AO11" s="396"/>
      <c r="AP11" s="396"/>
      <c r="AQ11" s="396"/>
      <c r="AR11" s="396"/>
      <c r="AS11" s="397"/>
      <c r="AT11" s="82"/>
      <c r="AU11" s="82"/>
    </row>
    <row r="12" spans="1:47" ht="15.75" customHeight="1" x14ac:dyDescent="0.2">
      <c r="A12" s="141" t="s">
        <v>160</v>
      </c>
      <c r="B12" s="166" t="s">
        <v>34</v>
      </c>
      <c r="C12" s="133" t="s">
        <v>161</v>
      </c>
      <c r="D12" s="149">
        <v>5</v>
      </c>
      <c r="E12" s="150">
        <v>50</v>
      </c>
      <c r="F12" s="149">
        <v>2</v>
      </c>
      <c r="G12" s="150">
        <v>20</v>
      </c>
      <c r="H12" s="149">
        <v>4</v>
      </c>
      <c r="I12" s="151" t="s">
        <v>67</v>
      </c>
      <c r="J12" s="152"/>
      <c r="K12" s="150" t="str">
        <f>IF(J12*15=0,"",J12*15)</f>
        <v/>
      </c>
      <c r="L12" s="149"/>
      <c r="M12" s="150" t="str">
        <f>IF(L12*15=0,"",L12*15)</f>
        <v/>
      </c>
      <c r="N12" s="149"/>
      <c r="O12" s="153"/>
      <c r="P12" s="152"/>
      <c r="Q12" s="150" t="str">
        <f>IF(P12*15=0,"",P12*15)</f>
        <v/>
      </c>
      <c r="R12" s="149"/>
      <c r="S12" s="150" t="str">
        <f>IF(R12*15=0,"",R12*15)</f>
        <v/>
      </c>
      <c r="T12" s="149"/>
      <c r="U12" s="153"/>
      <c r="V12" s="152"/>
      <c r="W12" s="150" t="str">
        <f>IF(V12*15=0,"",V12*15)</f>
        <v/>
      </c>
      <c r="X12" s="149"/>
      <c r="Y12" s="150" t="str">
        <f>IF(X12*15=0,"",X12*15)</f>
        <v/>
      </c>
      <c r="Z12" s="149"/>
      <c r="AA12" s="153"/>
      <c r="AB12" s="152"/>
      <c r="AC12" s="150" t="str">
        <f>IF(AB12*15=0,"",AB12*15)</f>
        <v/>
      </c>
      <c r="AD12" s="149"/>
      <c r="AE12" s="150" t="str">
        <f>IF(AD12*15=0,"",AD12*15)</f>
        <v/>
      </c>
      <c r="AF12" s="149"/>
      <c r="AG12" s="153"/>
      <c r="AH12" s="149"/>
      <c r="AI12" s="150" t="str">
        <f t="shared" ref="AI12:AI19" si="0">IF(AH12*15=0,"",AH12*15)</f>
        <v/>
      </c>
      <c r="AJ12" s="149"/>
      <c r="AK12" s="150" t="str">
        <f>IF(AJ12*15=0,"",AJ12*15)</f>
        <v/>
      </c>
      <c r="AL12" s="149"/>
      <c r="AM12" s="149"/>
      <c r="AN12" s="154">
        <f t="shared" ref="AN12:AN18" si="1">IF(D12+J12+P12+V12+AB12+AH12=0,"",D12+J12+P12+V12+AB12+AH12)</f>
        <v>5</v>
      </c>
      <c r="AO12" s="150">
        <v>50</v>
      </c>
      <c r="AP12" s="155">
        <f t="shared" ref="AP12:AP18" si="2">IF(F12+L12+R12+X12+AD12+AJ12=0,"",F12+L12+R12+X12+AD12+AJ12)</f>
        <v>2</v>
      </c>
      <c r="AQ12" s="150">
        <v>20</v>
      </c>
      <c r="AR12" s="155">
        <f t="shared" ref="AR12:AR18" si="3">IF(H12+N12+T12+Z12+AF12+AL12=0,"",H12+N12+T12+Z12+AF12+AL12)</f>
        <v>4</v>
      </c>
      <c r="AS12" s="156">
        <f t="shared" ref="AS12:AS18" si="4">IF(D12+F12+J12+L12+P12+R12+V12+X12+AB12+AD12+AH12+AJ12=0,"",D12+F12+J12+L12+P12+R12+V12+X12+AB12+AD12+AH12+AJ12)</f>
        <v>7</v>
      </c>
      <c r="AT12" s="2" t="s">
        <v>437</v>
      </c>
      <c r="AU12" s="2" t="s">
        <v>438</v>
      </c>
    </row>
    <row r="13" spans="1:47" ht="15.75" customHeight="1" x14ac:dyDescent="0.2">
      <c r="A13" s="142" t="s">
        <v>162</v>
      </c>
      <c r="B13" s="166" t="s">
        <v>34</v>
      </c>
      <c r="C13" s="134" t="s">
        <v>163</v>
      </c>
      <c r="D13" s="149"/>
      <c r="E13" s="150" t="str">
        <f t="shared" ref="E13:E21" si="5">IF(D13*15=0,"",D13*15)</f>
        <v/>
      </c>
      <c r="F13" s="149"/>
      <c r="G13" s="150" t="str">
        <f t="shared" ref="G13:G21" si="6">IF(F13*15=0,"",F13*15)</f>
        <v/>
      </c>
      <c r="H13" s="149"/>
      <c r="I13" s="151"/>
      <c r="J13" s="152"/>
      <c r="K13" s="150">
        <v>4</v>
      </c>
      <c r="L13" s="149">
        <v>2</v>
      </c>
      <c r="M13" s="150">
        <v>24</v>
      </c>
      <c r="N13" s="149">
        <v>1</v>
      </c>
      <c r="O13" s="153" t="s">
        <v>70</v>
      </c>
      <c r="P13" s="149"/>
      <c r="Q13" s="150" t="str">
        <f>IF(P13*15=0,"",P13*15)</f>
        <v/>
      </c>
      <c r="R13" s="149"/>
      <c r="S13" s="150" t="str">
        <f>IF(R13*15=0,"",R13*15)</f>
        <v/>
      </c>
      <c r="T13" s="149"/>
      <c r="U13" s="151"/>
      <c r="V13" s="152"/>
      <c r="W13" s="150" t="str">
        <f>IF(V13*15=0,"",V13*15)</f>
        <v/>
      </c>
      <c r="X13" s="149"/>
      <c r="Y13" s="150" t="str">
        <f>IF(X13*15=0,"",X13*15)</f>
        <v/>
      </c>
      <c r="Z13" s="149"/>
      <c r="AA13" s="153"/>
      <c r="AB13" s="152"/>
      <c r="AC13" s="150" t="str">
        <f>IF(AB13*15=0,"",AB13*15)</f>
        <v/>
      </c>
      <c r="AD13" s="205"/>
      <c r="AE13" s="150" t="str">
        <f>IF(AD13*15=0,"",AD13*15)</f>
        <v/>
      </c>
      <c r="AF13" s="205"/>
      <c r="AG13" s="206"/>
      <c r="AH13" s="149"/>
      <c r="AI13" s="150" t="str">
        <f t="shared" si="0"/>
        <v/>
      </c>
      <c r="AJ13" s="149"/>
      <c r="AK13" s="150" t="str">
        <f>IF(AJ13*15=0,"",AJ13*15)</f>
        <v/>
      </c>
      <c r="AL13" s="149"/>
      <c r="AM13" s="149"/>
      <c r="AN13" s="154" t="str">
        <f t="shared" si="1"/>
        <v/>
      </c>
      <c r="AO13" s="150">
        <v>4</v>
      </c>
      <c r="AP13" s="155">
        <f t="shared" si="2"/>
        <v>2</v>
      </c>
      <c r="AQ13" s="150">
        <v>24</v>
      </c>
      <c r="AR13" s="155">
        <f t="shared" si="3"/>
        <v>1</v>
      </c>
      <c r="AS13" s="156">
        <f t="shared" si="4"/>
        <v>2</v>
      </c>
      <c r="AT13" s="1" t="s">
        <v>403</v>
      </c>
      <c r="AU13" s="2" t="s">
        <v>439</v>
      </c>
    </row>
    <row r="14" spans="1:47" ht="15.75" customHeight="1" x14ac:dyDescent="0.2">
      <c r="A14" s="142" t="s">
        <v>164</v>
      </c>
      <c r="B14" s="166" t="s">
        <v>34</v>
      </c>
      <c r="C14" s="134" t="s">
        <v>165</v>
      </c>
      <c r="D14" s="149"/>
      <c r="E14" s="150" t="str">
        <f t="shared" si="5"/>
        <v/>
      </c>
      <c r="F14" s="149"/>
      <c r="G14" s="150" t="str">
        <f t="shared" si="6"/>
        <v/>
      </c>
      <c r="H14" s="149"/>
      <c r="I14" s="151"/>
      <c r="J14" s="152"/>
      <c r="K14" s="150" t="str">
        <f t="shared" ref="K14:K21" si="7">IF(J14*15=0,"",J14*15)</f>
        <v/>
      </c>
      <c r="L14" s="149"/>
      <c r="M14" s="150" t="str">
        <f t="shared" ref="M14:M21" si="8">IF(L14*15=0,"",L14*15)</f>
        <v/>
      </c>
      <c r="N14" s="149"/>
      <c r="O14" s="153"/>
      <c r="P14" s="149"/>
      <c r="Q14" s="150">
        <v>4</v>
      </c>
      <c r="R14" s="149">
        <v>2</v>
      </c>
      <c r="S14" s="150">
        <v>24</v>
      </c>
      <c r="T14" s="149">
        <v>1</v>
      </c>
      <c r="U14" s="151" t="s">
        <v>70</v>
      </c>
      <c r="V14" s="152"/>
      <c r="W14" s="150" t="str">
        <f>IF(V14*15=0,"",V14*15)</f>
        <v/>
      </c>
      <c r="X14" s="149"/>
      <c r="Y14" s="150" t="str">
        <f>IF(X14*15=0,"",X14*15)</f>
        <v/>
      </c>
      <c r="Z14" s="149"/>
      <c r="AA14" s="153"/>
      <c r="AB14" s="152"/>
      <c r="AC14" s="150" t="str">
        <f>IF(AB14*15=0,"",AB14*15)</f>
        <v/>
      </c>
      <c r="AD14" s="205"/>
      <c r="AE14" s="150" t="str">
        <f>IF(AD14*15=0,"",AD14*15)</f>
        <v/>
      </c>
      <c r="AF14" s="205"/>
      <c r="AG14" s="206"/>
      <c r="AH14" s="149"/>
      <c r="AI14" s="150" t="str">
        <f t="shared" si="0"/>
        <v/>
      </c>
      <c r="AJ14" s="149"/>
      <c r="AK14" s="150" t="str">
        <f>IF(AJ14*15=0,"",AJ14*15)</f>
        <v/>
      </c>
      <c r="AL14" s="149"/>
      <c r="AM14" s="149"/>
      <c r="AN14" s="154" t="str">
        <f t="shared" si="1"/>
        <v/>
      </c>
      <c r="AO14" s="150">
        <v>4</v>
      </c>
      <c r="AP14" s="155">
        <f t="shared" si="2"/>
        <v>2</v>
      </c>
      <c r="AQ14" s="150">
        <v>24</v>
      </c>
      <c r="AR14" s="155">
        <f t="shared" si="3"/>
        <v>1</v>
      </c>
      <c r="AS14" s="156">
        <f t="shared" si="4"/>
        <v>2</v>
      </c>
      <c r="AT14" s="1" t="s">
        <v>403</v>
      </c>
      <c r="AU14" s="2" t="s">
        <v>439</v>
      </c>
    </row>
    <row r="15" spans="1:47" ht="15.75" customHeight="1" x14ac:dyDescent="0.2">
      <c r="A15" s="142" t="s">
        <v>166</v>
      </c>
      <c r="B15" s="166" t="s">
        <v>34</v>
      </c>
      <c r="C15" s="134" t="s">
        <v>167</v>
      </c>
      <c r="D15" s="149"/>
      <c r="E15" s="150" t="str">
        <f t="shared" si="5"/>
        <v/>
      </c>
      <c r="F15" s="149"/>
      <c r="G15" s="150"/>
      <c r="H15" s="149"/>
      <c r="I15" s="151"/>
      <c r="J15" s="152"/>
      <c r="K15" s="150" t="str">
        <f t="shared" si="7"/>
        <v/>
      </c>
      <c r="L15" s="149"/>
      <c r="M15" s="150" t="str">
        <f t="shared" si="8"/>
        <v/>
      </c>
      <c r="N15" s="149"/>
      <c r="O15" s="153"/>
      <c r="P15" s="149"/>
      <c r="Q15" s="150" t="str">
        <f t="shared" ref="Q15:Q21" si="9">IF(P15*15=0,"",P15*15)</f>
        <v/>
      </c>
      <c r="R15" s="149"/>
      <c r="S15" s="150" t="str">
        <f t="shared" ref="S15:S21" si="10">IF(R15*15=0,"",R15*15)</f>
        <v/>
      </c>
      <c r="T15" s="149"/>
      <c r="U15" s="151"/>
      <c r="V15" s="152"/>
      <c r="W15" s="150">
        <v>4</v>
      </c>
      <c r="X15" s="149">
        <v>2</v>
      </c>
      <c r="Y15" s="150">
        <v>24</v>
      </c>
      <c r="Z15" s="149">
        <v>1</v>
      </c>
      <c r="AA15" s="153" t="s">
        <v>70</v>
      </c>
      <c r="AB15" s="152"/>
      <c r="AC15" s="150" t="str">
        <f>IF(AB15*15=0,"",AB15*15)</f>
        <v/>
      </c>
      <c r="AD15" s="205"/>
      <c r="AE15" s="150" t="str">
        <f>IF(AD15*15=0,"",AD15*15)</f>
        <v/>
      </c>
      <c r="AF15" s="205"/>
      <c r="AG15" s="206"/>
      <c r="AH15" s="149"/>
      <c r="AI15" s="150" t="str">
        <f t="shared" si="0"/>
        <v/>
      </c>
      <c r="AJ15" s="149"/>
      <c r="AK15" s="150" t="str">
        <f>IF(AJ15*15=0,"",AJ15*15)</f>
        <v/>
      </c>
      <c r="AL15" s="149"/>
      <c r="AM15" s="149"/>
      <c r="AN15" s="154" t="str">
        <f t="shared" si="1"/>
        <v/>
      </c>
      <c r="AO15" s="150">
        <v>4</v>
      </c>
      <c r="AP15" s="155">
        <f t="shared" si="2"/>
        <v>2</v>
      </c>
      <c r="AQ15" s="150">
        <v>24</v>
      </c>
      <c r="AR15" s="155">
        <f t="shared" si="3"/>
        <v>1</v>
      </c>
      <c r="AS15" s="156">
        <f t="shared" si="4"/>
        <v>2</v>
      </c>
      <c r="AT15" s="1" t="s">
        <v>403</v>
      </c>
      <c r="AU15" s="2" t="s">
        <v>439</v>
      </c>
    </row>
    <row r="16" spans="1:47" ht="15.75" customHeight="1" x14ac:dyDescent="0.2">
      <c r="A16" s="142" t="s">
        <v>168</v>
      </c>
      <c r="B16" s="166" t="s">
        <v>34</v>
      </c>
      <c r="C16" s="134" t="s">
        <v>169</v>
      </c>
      <c r="D16" s="149"/>
      <c r="E16" s="150" t="str">
        <f t="shared" si="5"/>
        <v/>
      </c>
      <c r="F16" s="149"/>
      <c r="G16" s="150" t="str">
        <f t="shared" si="6"/>
        <v/>
      </c>
      <c r="H16" s="149"/>
      <c r="I16" s="151"/>
      <c r="J16" s="152"/>
      <c r="K16" s="150" t="str">
        <f t="shared" si="7"/>
        <v/>
      </c>
      <c r="L16" s="149"/>
      <c r="M16" s="150" t="str">
        <f t="shared" si="8"/>
        <v/>
      </c>
      <c r="N16" s="149"/>
      <c r="O16" s="153"/>
      <c r="P16" s="149"/>
      <c r="Q16" s="150" t="str">
        <f t="shared" si="9"/>
        <v/>
      </c>
      <c r="R16" s="149"/>
      <c r="S16" s="150" t="str">
        <f t="shared" si="10"/>
        <v/>
      </c>
      <c r="T16" s="149"/>
      <c r="U16" s="151"/>
      <c r="V16" s="152"/>
      <c r="W16" s="150" t="str">
        <f>IF(V16*15=0,"",V16*15)</f>
        <v/>
      </c>
      <c r="X16" s="149"/>
      <c r="Y16" s="150" t="str">
        <f>IF(X16*15=0,"",X16*15)</f>
        <v/>
      </c>
      <c r="Z16" s="149"/>
      <c r="AA16" s="153"/>
      <c r="AB16" s="152"/>
      <c r="AC16" s="150">
        <v>4</v>
      </c>
      <c r="AD16" s="205">
        <v>2</v>
      </c>
      <c r="AE16" s="150">
        <v>24</v>
      </c>
      <c r="AF16" s="205">
        <v>1</v>
      </c>
      <c r="AG16" s="206" t="s">
        <v>70</v>
      </c>
      <c r="AH16" s="149"/>
      <c r="AI16" s="150" t="str">
        <f t="shared" si="0"/>
        <v/>
      </c>
      <c r="AJ16" s="149"/>
      <c r="AK16" s="150" t="str">
        <f>IF(AJ16*15=0,"",AJ16*15)</f>
        <v/>
      </c>
      <c r="AL16" s="149"/>
      <c r="AM16" s="149"/>
      <c r="AN16" s="154" t="str">
        <f t="shared" si="1"/>
        <v/>
      </c>
      <c r="AO16" s="150">
        <v>4</v>
      </c>
      <c r="AP16" s="155">
        <f t="shared" si="2"/>
        <v>2</v>
      </c>
      <c r="AQ16" s="150">
        <v>24</v>
      </c>
      <c r="AR16" s="155">
        <f t="shared" si="3"/>
        <v>1</v>
      </c>
      <c r="AS16" s="156">
        <f t="shared" si="4"/>
        <v>2</v>
      </c>
      <c r="AT16" s="1" t="s">
        <v>403</v>
      </c>
      <c r="AU16" s="2" t="s">
        <v>439</v>
      </c>
    </row>
    <row r="17" spans="1:47" ht="15.75" customHeight="1" x14ac:dyDescent="0.2">
      <c r="A17" s="142" t="s">
        <v>170</v>
      </c>
      <c r="B17" s="166" t="s">
        <v>34</v>
      </c>
      <c r="C17" s="134" t="s">
        <v>171</v>
      </c>
      <c r="D17" s="149"/>
      <c r="E17" s="150" t="str">
        <f t="shared" si="5"/>
        <v/>
      </c>
      <c r="F17" s="149"/>
      <c r="G17" s="150" t="str">
        <f t="shared" si="6"/>
        <v/>
      </c>
      <c r="H17" s="149"/>
      <c r="I17" s="151"/>
      <c r="J17" s="152"/>
      <c r="K17" s="150" t="str">
        <f t="shared" si="7"/>
        <v/>
      </c>
      <c r="L17" s="149"/>
      <c r="M17" s="150" t="str">
        <f t="shared" si="8"/>
        <v/>
      </c>
      <c r="N17" s="149"/>
      <c r="O17" s="153"/>
      <c r="P17" s="149"/>
      <c r="Q17" s="150" t="str">
        <f t="shared" si="9"/>
        <v/>
      </c>
      <c r="R17" s="149"/>
      <c r="S17" s="150" t="str">
        <f t="shared" si="10"/>
        <v/>
      </c>
      <c r="T17" s="149"/>
      <c r="U17" s="151"/>
      <c r="V17" s="152"/>
      <c r="W17" s="150" t="str">
        <f>IF(V17*15=0,"",V17*15)</f>
        <v/>
      </c>
      <c r="X17" s="149"/>
      <c r="Y17" s="150" t="str">
        <f>IF(X17*15=0,"",X17*15)</f>
        <v/>
      </c>
      <c r="Z17" s="149"/>
      <c r="AA17" s="153"/>
      <c r="AB17" s="152"/>
      <c r="AC17" s="150" t="str">
        <f>IF(AB17*15=0,"",AB17*15)</f>
        <v/>
      </c>
      <c r="AD17" s="205"/>
      <c r="AE17" s="150" t="str">
        <f>IF(AD17*15=0,"",AD17*15)</f>
        <v/>
      </c>
      <c r="AF17" s="205"/>
      <c r="AG17" s="206"/>
      <c r="AH17" s="149"/>
      <c r="AI17" s="150" t="str">
        <f t="shared" si="0"/>
        <v/>
      </c>
      <c r="AJ17" s="149">
        <v>1</v>
      </c>
      <c r="AK17" s="150">
        <v>10</v>
      </c>
      <c r="AL17" s="149">
        <v>1</v>
      </c>
      <c r="AM17" s="149" t="s">
        <v>70</v>
      </c>
      <c r="AN17" s="154" t="str">
        <f t="shared" si="1"/>
        <v/>
      </c>
      <c r="AO17" s="150" t="str">
        <f t="shared" ref="AO17:AO18" si="11">IF((D17+J17+P17+V17+AB17+AH17)*14=0,"",(D17+J17+P17+V17+AB17+AH17)*14)</f>
        <v/>
      </c>
      <c r="AP17" s="155">
        <f t="shared" si="2"/>
        <v>1</v>
      </c>
      <c r="AQ17" s="150">
        <v>10</v>
      </c>
      <c r="AR17" s="155">
        <f t="shared" si="3"/>
        <v>1</v>
      </c>
      <c r="AS17" s="156">
        <f t="shared" si="4"/>
        <v>1</v>
      </c>
      <c r="AT17" s="1" t="s">
        <v>403</v>
      </c>
      <c r="AU17" s="2" t="s">
        <v>439</v>
      </c>
    </row>
    <row r="18" spans="1:47" ht="15.75" customHeight="1" x14ac:dyDescent="0.2">
      <c r="A18" s="143" t="s">
        <v>517</v>
      </c>
      <c r="B18" s="166" t="s">
        <v>34</v>
      </c>
      <c r="C18" s="135" t="s">
        <v>434</v>
      </c>
      <c r="D18" s="149"/>
      <c r="E18" s="150" t="str">
        <f t="shared" si="5"/>
        <v/>
      </c>
      <c r="F18" s="149"/>
      <c r="G18" s="150" t="str">
        <f t="shared" si="6"/>
        <v/>
      </c>
      <c r="H18" s="149"/>
      <c r="I18" s="151"/>
      <c r="J18" s="152"/>
      <c r="K18" s="150" t="str">
        <f t="shared" si="7"/>
        <v/>
      </c>
      <c r="L18" s="149"/>
      <c r="M18" s="150" t="str">
        <f t="shared" si="8"/>
        <v/>
      </c>
      <c r="N18" s="149"/>
      <c r="O18" s="153"/>
      <c r="P18" s="152"/>
      <c r="Q18" s="150" t="str">
        <f t="shared" si="9"/>
        <v/>
      </c>
      <c r="R18" s="149"/>
      <c r="S18" s="150" t="str">
        <f t="shared" si="10"/>
        <v/>
      </c>
      <c r="T18" s="149"/>
      <c r="U18" s="153"/>
      <c r="V18" s="152">
        <v>1</v>
      </c>
      <c r="W18" s="150">
        <v>14</v>
      </c>
      <c r="X18" s="149">
        <v>3</v>
      </c>
      <c r="Y18" s="150">
        <v>42</v>
      </c>
      <c r="Z18" s="149">
        <v>2</v>
      </c>
      <c r="AA18" s="153" t="s">
        <v>612</v>
      </c>
      <c r="AB18" s="152"/>
      <c r="AC18" s="150" t="str">
        <f>IF(AB18*15=0,"",AB18*15)</f>
        <v/>
      </c>
      <c r="AD18" s="149"/>
      <c r="AE18" s="150" t="str">
        <f>IF(AD18*15=0,"",AD18*15)</f>
        <v/>
      </c>
      <c r="AF18" s="149"/>
      <c r="AG18" s="153"/>
      <c r="AH18" s="149"/>
      <c r="AI18" s="150" t="str">
        <f t="shared" si="0"/>
        <v/>
      </c>
      <c r="AJ18" s="149"/>
      <c r="AK18" s="150" t="str">
        <f>IF(AJ18*15=0,"",AJ18*15)</f>
        <v/>
      </c>
      <c r="AL18" s="149"/>
      <c r="AM18" s="149"/>
      <c r="AN18" s="154">
        <f t="shared" si="1"/>
        <v>1</v>
      </c>
      <c r="AO18" s="150">
        <f t="shared" si="11"/>
        <v>14</v>
      </c>
      <c r="AP18" s="155">
        <f t="shared" si="2"/>
        <v>3</v>
      </c>
      <c r="AQ18" s="150">
        <f>IF((F18+L18+R18+X18+AD18+AJ18)*14=0,"",(F18+L18+R18+X18+AD18+AJ18)*14)</f>
        <v>42</v>
      </c>
      <c r="AR18" s="155">
        <f t="shared" si="3"/>
        <v>2</v>
      </c>
      <c r="AS18" s="156">
        <f t="shared" si="4"/>
        <v>4</v>
      </c>
      <c r="AT18" s="2" t="s">
        <v>440</v>
      </c>
      <c r="AU18" s="2" t="s">
        <v>441</v>
      </c>
    </row>
    <row r="19" spans="1:47" ht="15.75" customHeight="1" x14ac:dyDescent="0.2">
      <c r="A19" s="143" t="s">
        <v>518</v>
      </c>
      <c r="B19" s="166" t="s">
        <v>34</v>
      </c>
      <c r="C19" s="135" t="s">
        <v>435</v>
      </c>
      <c r="D19" s="149"/>
      <c r="E19" s="150" t="str">
        <f t="shared" si="5"/>
        <v/>
      </c>
      <c r="F19" s="149"/>
      <c r="G19" s="150" t="str">
        <f t="shared" si="6"/>
        <v/>
      </c>
      <c r="H19" s="149"/>
      <c r="I19" s="151"/>
      <c r="J19" s="152"/>
      <c r="K19" s="150" t="str">
        <f t="shared" si="7"/>
        <v/>
      </c>
      <c r="L19" s="149"/>
      <c r="M19" s="150" t="str">
        <f t="shared" si="8"/>
        <v/>
      </c>
      <c r="N19" s="149"/>
      <c r="O19" s="153"/>
      <c r="P19" s="152"/>
      <c r="Q19" s="150" t="str">
        <f t="shared" si="9"/>
        <v/>
      </c>
      <c r="R19" s="149"/>
      <c r="S19" s="150" t="str">
        <f t="shared" si="10"/>
        <v/>
      </c>
      <c r="T19" s="149"/>
      <c r="U19" s="153"/>
      <c r="V19" s="152"/>
      <c r="W19" s="150" t="str">
        <f>IF(V19*15=0,"",V19*15)</f>
        <v/>
      </c>
      <c r="X19" s="149"/>
      <c r="Y19" s="150" t="str">
        <f>IF(X19*15=0,"",X19*15)</f>
        <v/>
      </c>
      <c r="Z19" s="149"/>
      <c r="AA19" s="153"/>
      <c r="AB19" s="152">
        <v>2</v>
      </c>
      <c r="AC19" s="150">
        <v>28</v>
      </c>
      <c r="AD19" s="149">
        <v>4</v>
      </c>
      <c r="AE19" s="150">
        <v>56</v>
      </c>
      <c r="AF19" s="149">
        <v>5</v>
      </c>
      <c r="AG19" s="153" t="s">
        <v>612</v>
      </c>
      <c r="AH19" s="149"/>
      <c r="AI19" s="150" t="str">
        <f t="shared" si="0"/>
        <v/>
      </c>
      <c r="AJ19" s="149"/>
      <c r="AK19" s="150" t="str">
        <f>IF(AJ19*15=0,"",AJ19*15)</f>
        <v/>
      </c>
      <c r="AL19" s="149"/>
      <c r="AM19" s="149"/>
      <c r="AN19" s="154">
        <f t="shared" ref="AN19:AN32" si="12">IF(D19+J19+P19+V19+AB19+AH19=0,"",D19+J19+P19+V19+AB19+AH19)</f>
        <v>2</v>
      </c>
      <c r="AO19" s="150">
        <f t="shared" ref="AO19:AO32" si="13">IF((D19+J19+P19+V19+AB19+AH19)*14=0,"",(D19+J19+P19+V19+AB19+AH19)*14)</f>
        <v>28</v>
      </c>
      <c r="AP19" s="155">
        <f t="shared" ref="AP19:AP32" si="14">IF(F19+L19+R19+X19+AD19+AJ19=0,"",F19+L19+R19+X19+AD19+AJ19)</f>
        <v>4</v>
      </c>
      <c r="AQ19" s="150">
        <f t="shared" ref="AQ19:AQ32" si="15">IF((F19+L19+R19+X19+AD19+AJ19)*14=0,"",(F19+L19+R19+X19+AD19+AJ19)*14)</f>
        <v>56</v>
      </c>
      <c r="AR19" s="155">
        <f t="shared" ref="AR19:AR32" si="16">IF(H19+N19+T19+Z19+AF19+AL19=0,"",H19+N19+T19+Z19+AF19+AL19)</f>
        <v>5</v>
      </c>
      <c r="AS19" s="156">
        <f t="shared" ref="AS19:AS32" si="17">IF(D19+F19+J19+L19+P19+R19+V19+X19+AB19+AD19+AH19+AJ19=0,"",D19+F19+J19+L19+P19+R19+V19+X19+AB19+AD19+AH19+AJ19)</f>
        <v>6</v>
      </c>
      <c r="AT19" s="2" t="s">
        <v>440</v>
      </c>
      <c r="AU19" s="2" t="s">
        <v>441</v>
      </c>
    </row>
    <row r="20" spans="1:47" ht="15.75" customHeight="1" x14ac:dyDescent="0.2">
      <c r="A20" s="143" t="s">
        <v>519</v>
      </c>
      <c r="B20" s="166" t="s">
        <v>34</v>
      </c>
      <c r="C20" s="135" t="s">
        <v>436</v>
      </c>
      <c r="D20" s="149"/>
      <c r="E20" s="150" t="str">
        <f t="shared" si="5"/>
        <v/>
      </c>
      <c r="F20" s="149"/>
      <c r="G20" s="150" t="str">
        <f t="shared" si="6"/>
        <v/>
      </c>
      <c r="H20" s="149"/>
      <c r="I20" s="151"/>
      <c r="J20" s="152"/>
      <c r="K20" s="150" t="str">
        <f t="shared" si="7"/>
        <v/>
      </c>
      <c r="L20" s="149"/>
      <c r="M20" s="150" t="str">
        <f t="shared" si="8"/>
        <v/>
      </c>
      <c r="N20" s="149"/>
      <c r="O20" s="153"/>
      <c r="P20" s="152"/>
      <c r="Q20" s="150" t="str">
        <f t="shared" si="9"/>
        <v/>
      </c>
      <c r="R20" s="149"/>
      <c r="S20" s="150" t="str">
        <f t="shared" si="10"/>
        <v/>
      </c>
      <c r="T20" s="149"/>
      <c r="U20" s="153"/>
      <c r="V20" s="152"/>
      <c r="W20" s="150" t="str">
        <f>IF(V20*15=0,"",V20*15)</f>
        <v/>
      </c>
      <c r="X20" s="149"/>
      <c r="Y20" s="150" t="str">
        <f>IF(X20*15=0,"",X20*15)</f>
        <v/>
      </c>
      <c r="Z20" s="149"/>
      <c r="AA20" s="153"/>
      <c r="AB20" s="152"/>
      <c r="AC20" s="150" t="str">
        <f>IF(AB20*15=0,"",AB20*15)</f>
        <v/>
      </c>
      <c r="AD20" s="149"/>
      <c r="AE20" s="150" t="str">
        <f>IF(AD20*15=0,"",AD20*15)</f>
        <v/>
      </c>
      <c r="AF20" s="149"/>
      <c r="AG20" s="153"/>
      <c r="AH20" s="149">
        <v>1</v>
      </c>
      <c r="AI20" s="150">
        <v>10</v>
      </c>
      <c r="AJ20" s="149">
        <v>1</v>
      </c>
      <c r="AK20" s="150">
        <v>10</v>
      </c>
      <c r="AL20" s="494">
        <v>2</v>
      </c>
      <c r="AM20" s="149" t="s">
        <v>623</v>
      </c>
      <c r="AN20" s="154">
        <f t="shared" si="12"/>
        <v>1</v>
      </c>
      <c r="AO20" s="150">
        <v>10</v>
      </c>
      <c r="AP20" s="155">
        <f t="shared" si="14"/>
        <v>1</v>
      </c>
      <c r="AQ20" s="150">
        <v>10</v>
      </c>
      <c r="AR20" s="155">
        <f t="shared" si="16"/>
        <v>2</v>
      </c>
      <c r="AS20" s="156">
        <f t="shared" si="17"/>
        <v>2</v>
      </c>
      <c r="AT20" s="2" t="s">
        <v>440</v>
      </c>
      <c r="AU20" s="2" t="s">
        <v>441</v>
      </c>
    </row>
    <row r="21" spans="1:47" ht="15.75" customHeight="1" x14ac:dyDescent="0.2">
      <c r="A21" s="144" t="s">
        <v>620</v>
      </c>
      <c r="B21" s="166" t="s">
        <v>34</v>
      </c>
      <c r="C21" s="136" t="s">
        <v>619</v>
      </c>
      <c r="D21" s="149"/>
      <c r="E21" s="150" t="str">
        <f t="shared" si="5"/>
        <v/>
      </c>
      <c r="F21" s="149"/>
      <c r="G21" s="150" t="str">
        <f t="shared" si="6"/>
        <v/>
      </c>
      <c r="H21" s="149"/>
      <c r="I21" s="151"/>
      <c r="J21" s="152"/>
      <c r="K21" s="150" t="str">
        <f t="shared" si="7"/>
        <v/>
      </c>
      <c r="L21" s="149"/>
      <c r="M21" s="150" t="str">
        <f t="shared" si="8"/>
        <v/>
      </c>
      <c r="N21" s="149"/>
      <c r="O21" s="153"/>
      <c r="P21" s="152"/>
      <c r="Q21" s="150" t="str">
        <f t="shared" si="9"/>
        <v/>
      </c>
      <c r="R21" s="149"/>
      <c r="S21" s="150" t="str">
        <f t="shared" si="10"/>
        <v/>
      </c>
      <c r="T21" s="149"/>
      <c r="U21" s="153"/>
      <c r="V21" s="152"/>
      <c r="W21" s="150" t="str">
        <f>IF(V21*15=0,"",V21*15)</f>
        <v/>
      </c>
      <c r="X21" s="149"/>
      <c r="Y21" s="150" t="str">
        <f>IF(X21*15=0,"",X21*15)</f>
        <v/>
      </c>
      <c r="Z21" s="149"/>
      <c r="AA21" s="153"/>
      <c r="AB21" s="152"/>
      <c r="AC21" s="150" t="str">
        <f>IF(AB21*15=0,"",AB21*15)</f>
        <v/>
      </c>
      <c r="AD21" s="149"/>
      <c r="AE21" s="150" t="str">
        <f>IF(AD21*15=0,"",AD21*15)</f>
        <v/>
      </c>
      <c r="AF21" s="149"/>
      <c r="AG21" s="153"/>
      <c r="AH21" s="149"/>
      <c r="AI21" s="150" t="str">
        <f>IF(AH21*15=0,"",AH21*15)</f>
        <v/>
      </c>
      <c r="AJ21" s="149">
        <v>1</v>
      </c>
      <c r="AK21" s="150">
        <v>10</v>
      </c>
      <c r="AL21" s="149">
        <v>1</v>
      </c>
      <c r="AM21" s="149" t="s">
        <v>182</v>
      </c>
      <c r="AN21" s="154" t="str">
        <f t="shared" si="12"/>
        <v/>
      </c>
      <c r="AO21" s="150" t="str">
        <f t="shared" si="13"/>
        <v/>
      </c>
      <c r="AP21" s="155">
        <f t="shared" si="14"/>
        <v>1</v>
      </c>
      <c r="AQ21" s="150">
        <v>10</v>
      </c>
      <c r="AR21" s="155">
        <f t="shared" si="16"/>
        <v>1</v>
      </c>
      <c r="AS21" s="156">
        <f t="shared" si="17"/>
        <v>1</v>
      </c>
      <c r="AT21" s="2" t="s">
        <v>440</v>
      </c>
      <c r="AU21" s="2" t="s">
        <v>443</v>
      </c>
    </row>
    <row r="22" spans="1:47" ht="15.75" customHeight="1" x14ac:dyDescent="0.2">
      <c r="A22" s="144" t="s">
        <v>183</v>
      </c>
      <c r="B22" s="166" t="s">
        <v>34</v>
      </c>
      <c r="C22" s="136" t="s">
        <v>184</v>
      </c>
      <c r="D22" s="149"/>
      <c r="E22" s="150" t="s">
        <v>138</v>
      </c>
      <c r="F22" s="149"/>
      <c r="G22" s="150" t="s">
        <v>138</v>
      </c>
      <c r="H22" s="149"/>
      <c r="I22" s="151"/>
      <c r="J22" s="152"/>
      <c r="K22" s="150" t="s">
        <v>138</v>
      </c>
      <c r="L22" s="149"/>
      <c r="M22" s="150" t="s">
        <v>138</v>
      </c>
      <c r="N22" s="149"/>
      <c r="O22" s="153"/>
      <c r="P22" s="152"/>
      <c r="Q22" s="150" t="s">
        <v>138</v>
      </c>
      <c r="R22" s="149"/>
      <c r="S22" s="150" t="s">
        <v>138</v>
      </c>
      <c r="T22" s="149"/>
      <c r="U22" s="153"/>
      <c r="V22" s="152"/>
      <c r="W22" s="150" t="s">
        <v>138</v>
      </c>
      <c r="X22" s="149"/>
      <c r="Y22" s="150" t="s">
        <v>138</v>
      </c>
      <c r="Z22" s="149"/>
      <c r="AA22" s="153"/>
      <c r="AB22" s="152"/>
      <c r="AC22" s="150" t="s">
        <v>138</v>
      </c>
      <c r="AD22" s="149"/>
      <c r="AE22" s="150" t="s">
        <v>138</v>
      </c>
      <c r="AF22" s="149"/>
      <c r="AG22" s="153"/>
      <c r="AH22" s="149"/>
      <c r="AI22" s="150" t="s">
        <v>138</v>
      </c>
      <c r="AJ22" s="149">
        <v>1</v>
      </c>
      <c r="AK22" s="150">
        <v>10</v>
      </c>
      <c r="AL22" s="149">
        <v>1</v>
      </c>
      <c r="AM22" s="149" t="s">
        <v>70</v>
      </c>
      <c r="AN22" s="154" t="str">
        <f t="shared" si="12"/>
        <v/>
      </c>
      <c r="AO22" s="150" t="str">
        <f t="shared" si="13"/>
        <v/>
      </c>
      <c r="AP22" s="155">
        <f t="shared" si="14"/>
        <v>1</v>
      </c>
      <c r="AQ22" s="150">
        <v>10</v>
      </c>
      <c r="AR22" s="155">
        <f t="shared" si="16"/>
        <v>1</v>
      </c>
      <c r="AS22" s="156">
        <f t="shared" si="17"/>
        <v>1</v>
      </c>
      <c r="AT22" s="2" t="s">
        <v>440</v>
      </c>
      <c r="AU22" s="890" t="s">
        <v>444</v>
      </c>
    </row>
    <row r="23" spans="1:47" ht="15.75" customHeight="1" x14ac:dyDescent="0.2">
      <c r="A23" s="144" t="s">
        <v>786</v>
      </c>
      <c r="B23" s="495" t="s">
        <v>34</v>
      </c>
      <c r="C23" s="136" t="s">
        <v>787</v>
      </c>
      <c r="D23" s="398"/>
      <c r="E23" s="399"/>
      <c r="F23" s="398"/>
      <c r="G23" s="399"/>
      <c r="H23" s="398"/>
      <c r="I23" s="400"/>
      <c r="J23" s="401"/>
      <c r="K23" s="399"/>
      <c r="L23" s="398">
        <v>1</v>
      </c>
      <c r="M23" s="399">
        <v>14</v>
      </c>
      <c r="N23" s="398">
        <v>2</v>
      </c>
      <c r="O23" s="402" t="s">
        <v>70</v>
      </c>
      <c r="P23" s="401"/>
      <c r="Q23" s="399"/>
      <c r="R23" s="398"/>
      <c r="S23" s="399"/>
      <c r="T23" s="398"/>
      <c r="U23" s="402"/>
      <c r="V23" s="401"/>
      <c r="W23" s="399"/>
      <c r="X23" s="398"/>
      <c r="Y23" s="399"/>
      <c r="Z23" s="398"/>
      <c r="AA23" s="402"/>
      <c r="AB23" s="401"/>
      <c r="AC23" s="399"/>
      <c r="AD23" s="398"/>
      <c r="AE23" s="399"/>
      <c r="AF23" s="398"/>
      <c r="AG23" s="402"/>
      <c r="AH23" s="398"/>
      <c r="AI23" s="399"/>
      <c r="AJ23" s="398"/>
      <c r="AK23" s="399"/>
      <c r="AL23" s="398"/>
      <c r="AM23" s="398"/>
      <c r="AN23" s="403"/>
      <c r="AO23" s="399"/>
      <c r="AP23" s="404">
        <v>1</v>
      </c>
      <c r="AQ23" s="399">
        <v>14</v>
      </c>
      <c r="AR23" s="404">
        <v>2</v>
      </c>
      <c r="AS23" s="405">
        <v>2</v>
      </c>
      <c r="AT23" s="891" t="s">
        <v>403</v>
      </c>
      <c r="AU23" s="891" t="s">
        <v>460</v>
      </c>
    </row>
    <row r="24" spans="1:47" ht="15.75" customHeight="1" x14ac:dyDescent="0.2">
      <c r="A24" s="144" t="s">
        <v>185</v>
      </c>
      <c r="B24" s="166" t="s">
        <v>34</v>
      </c>
      <c r="C24" s="136" t="s">
        <v>186</v>
      </c>
      <c r="D24" s="149"/>
      <c r="E24" s="150" t="s">
        <v>138</v>
      </c>
      <c r="F24" s="149"/>
      <c r="G24" s="150" t="s">
        <v>138</v>
      </c>
      <c r="H24" s="149"/>
      <c r="I24" s="151"/>
      <c r="J24" s="152">
        <v>1</v>
      </c>
      <c r="K24" s="150">
        <v>14</v>
      </c>
      <c r="L24" s="149">
        <v>1</v>
      </c>
      <c r="M24" s="150">
        <v>14</v>
      </c>
      <c r="N24" s="149">
        <v>1</v>
      </c>
      <c r="O24" s="153" t="s">
        <v>67</v>
      </c>
      <c r="P24" s="152"/>
      <c r="Q24" s="150" t="s">
        <v>138</v>
      </c>
      <c r="R24" s="149"/>
      <c r="S24" s="150" t="s">
        <v>138</v>
      </c>
      <c r="T24" s="149"/>
      <c r="U24" s="153"/>
      <c r="V24" s="152"/>
      <c r="W24" s="150" t="s">
        <v>138</v>
      </c>
      <c r="X24" s="149"/>
      <c r="Y24" s="150" t="s">
        <v>138</v>
      </c>
      <c r="Z24" s="149"/>
      <c r="AA24" s="153"/>
      <c r="AB24" s="152"/>
      <c r="AC24" s="150" t="s">
        <v>138</v>
      </c>
      <c r="AD24" s="149"/>
      <c r="AE24" s="150" t="s">
        <v>138</v>
      </c>
      <c r="AF24" s="149"/>
      <c r="AG24" s="153"/>
      <c r="AH24" s="149"/>
      <c r="AI24" s="150" t="s">
        <v>138</v>
      </c>
      <c r="AJ24" s="149"/>
      <c r="AK24" s="150" t="s">
        <v>138</v>
      </c>
      <c r="AL24" s="149"/>
      <c r="AM24" s="149"/>
      <c r="AN24" s="154">
        <f t="shared" si="12"/>
        <v>1</v>
      </c>
      <c r="AO24" s="150">
        <f t="shared" si="13"/>
        <v>14</v>
      </c>
      <c r="AP24" s="155">
        <f t="shared" si="14"/>
        <v>1</v>
      </c>
      <c r="AQ24" s="150">
        <f t="shared" si="15"/>
        <v>14</v>
      </c>
      <c r="AR24" s="155">
        <f t="shared" si="16"/>
        <v>1</v>
      </c>
      <c r="AS24" s="156">
        <f t="shared" si="17"/>
        <v>2</v>
      </c>
      <c r="AT24" s="2" t="s">
        <v>437</v>
      </c>
      <c r="AU24" s="890" t="s">
        <v>445</v>
      </c>
    </row>
    <row r="25" spans="1:47" ht="15.75" customHeight="1" x14ac:dyDescent="0.2">
      <c r="A25" s="143" t="s">
        <v>520</v>
      </c>
      <c r="B25" s="166" t="s">
        <v>34</v>
      </c>
      <c r="C25" s="899" t="s">
        <v>592</v>
      </c>
      <c r="D25" s="149"/>
      <c r="E25" s="150" t="s">
        <v>138</v>
      </c>
      <c r="F25" s="149"/>
      <c r="G25" s="150" t="s">
        <v>138</v>
      </c>
      <c r="H25" s="149"/>
      <c r="I25" s="151"/>
      <c r="J25" s="152">
        <v>1</v>
      </c>
      <c r="K25" s="150">
        <v>14</v>
      </c>
      <c r="L25" s="149">
        <v>1</v>
      </c>
      <c r="M25" s="150">
        <v>14</v>
      </c>
      <c r="N25" s="149">
        <v>1</v>
      </c>
      <c r="O25" s="153" t="s">
        <v>612</v>
      </c>
      <c r="P25" s="152"/>
      <c r="Q25" s="150"/>
      <c r="R25" s="149"/>
      <c r="S25" s="150"/>
      <c r="T25" s="149"/>
      <c r="U25" s="153"/>
      <c r="V25" s="152"/>
      <c r="W25" s="150" t="s">
        <v>138</v>
      </c>
      <c r="X25" s="149"/>
      <c r="Y25" s="150" t="s">
        <v>138</v>
      </c>
      <c r="Z25" s="149"/>
      <c r="AA25" s="153"/>
      <c r="AB25" s="152"/>
      <c r="AC25" s="150" t="s">
        <v>138</v>
      </c>
      <c r="AD25" s="149"/>
      <c r="AE25" s="150" t="s">
        <v>138</v>
      </c>
      <c r="AF25" s="149"/>
      <c r="AG25" s="153"/>
      <c r="AH25" s="149"/>
      <c r="AI25" s="150" t="s">
        <v>138</v>
      </c>
      <c r="AJ25" s="149"/>
      <c r="AK25" s="150" t="s">
        <v>138</v>
      </c>
      <c r="AL25" s="149"/>
      <c r="AM25" s="236"/>
      <c r="AN25" s="154">
        <f t="shared" si="12"/>
        <v>1</v>
      </c>
      <c r="AO25" s="150">
        <f t="shared" si="13"/>
        <v>14</v>
      </c>
      <c r="AP25" s="155">
        <f t="shared" si="14"/>
        <v>1</v>
      </c>
      <c r="AQ25" s="150">
        <f t="shared" si="15"/>
        <v>14</v>
      </c>
      <c r="AR25" s="155">
        <f t="shared" si="16"/>
        <v>1</v>
      </c>
      <c r="AS25" s="156">
        <f t="shared" si="17"/>
        <v>2</v>
      </c>
      <c r="AT25" s="2" t="s">
        <v>440</v>
      </c>
      <c r="AU25" s="890" t="s">
        <v>442</v>
      </c>
    </row>
    <row r="26" spans="1:47" ht="12.75" x14ac:dyDescent="0.2">
      <c r="A26" s="884" t="s">
        <v>525</v>
      </c>
      <c r="B26" s="166" t="s">
        <v>34</v>
      </c>
      <c r="C26" s="900" t="s">
        <v>433</v>
      </c>
      <c r="D26" s="149"/>
      <c r="E26" s="150" t="s">
        <v>138</v>
      </c>
      <c r="F26" s="149"/>
      <c r="G26" s="150" t="s">
        <v>138</v>
      </c>
      <c r="H26" s="149"/>
      <c r="I26" s="151"/>
      <c r="J26" s="152">
        <v>1</v>
      </c>
      <c r="K26" s="150">
        <v>14</v>
      </c>
      <c r="L26" s="149">
        <v>1</v>
      </c>
      <c r="M26" s="150">
        <v>14</v>
      </c>
      <c r="N26" s="149">
        <v>1</v>
      </c>
      <c r="O26" s="153" t="s">
        <v>612</v>
      </c>
      <c r="P26" s="149"/>
      <c r="Q26" s="150"/>
      <c r="R26" s="149"/>
      <c r="S26" s="150"/>
      <c r="T26" s="149"/>
      <c r="U26" s="153"/>
      <c r="V26" s="149"/>
      <c r="W26" s="150" t="s">
        <v>138</v>
      </c>
      <c r="X26" s="149"/>
      <c r="Y26" s="150" t="s">
        <v>138</v>
      </c>
      <c r="Z26" s="149"/>
      <c r="AA26" s="236"/>
      <c r="AB26" s="152"/>
      <c r="AC26" s="150" t="s">
        <v>138</v>
      </c>
      <c r="AD26" s="149"/>
      <c r="AE26" s="150" t="s">
        <v>138</v>
      </c>
      <c r="AF26" s="149"/>
      <c r="AG26" s="153"/>
      <c r="AH26" s="149"/>
      <c r="AI26" s="150" t="s">
        <v>138</v>
      </c>
      <c r="AJ26" s="149"/>
      <c r="AK26" s="150" t="s">
        <v>138</v>
      </c>
      <c r="AL26" s="149"/>
      <c r="AM26" s="236"/>
      <c r="AN26" s="154">
        <f t="shared" si="12"/>
        <v>1</v>
      </c>
      <c r="AO26" s="150">
        <f t="shared" si="13"/>
        <v>14</v>
      </c>
      <c r="AP26" s="155">
        <f t="shared" si="14"/>
        <v>1</v>
      </c>
      <c r="AQ26" s="150">
        <f t="shared" si="15"/>
        <v>14</v>
      </c>
      <c r="AR26" s="155">
        <f t="shared" si="16"/>
        <v>1</v>
      </c>
      <c r="AS26" s="156">
        <f t="shared" si="17"/>
        <v>2</v>
      </c>
      <c r="AT26" s="2" t="s">
        <v>440</v>
      </c>
      <c r="AU26" s="711" t="s">
        <v>807</v>
      </c>
    </row>
    <row r="27" spans="1:47" ht="15.75" customHeight="1" x14ac:dyDescent="0.2">
      <c r="A27" s="886" t="s">
        <v>523</v>
      </c>
      <c r="B27" s="166" t="s">
        <v>34</v>
      </c>
      <c r="C27" s="900" t="s">
        <v>526</v>
      </c>
      <c r="D27" s="149"/>
      <c r="E27" s="150" t="s">
        <v>138</v>
      </c>
      <c r="F27" s="149"/>
      <c r="G27" s="150" t="s">
        <v>138</v>
      </c>
      <c r="H27" s="149"/>
      <c r="I27" s="151"/>
      <c r="J27" s="152"/>
      <c r="K27" s="150" t="s">
        <v>138</v>
      </c>
      <c r="L27" s="149"/>
      <c r="M27" s="150" t="s">
        <v>138</v>
      </c>
      <c r="N27" s="149"/>
      <c r="O27" s="153"/>
      <c r="P27" s="152">
        <v>1</v>
      </c>
      <c r="Q27" s="150">
        <v>14</v>
      </c>
      <c r="R27" s="149">
        <v>1</v>
      </c>
      <c r="S27" s="150">
        <v>14</v>
      </c>
      <c r="T27" s="149">
        <v>1</v>
      </c>
      <c r="U27" s="153" t="s">
        <v>612</v>
      </c>
      <c r="V27" s="149"/>
      <c r="W27" s="150" t="s">
        <v>138</v>
      </c>
      <c r="X27" s="149"/>
      <c r="Y27" s="150" t="s">
        <v>138</v>
      </c>
      <c r="Z27" s="149"/>
      <c r="AA27" s="236"/>
      <c r="AB27" s="152"/>
      <c r="AC27" s="150"/>
      <c r="AD27" s="149"/>
      <c r="AE27" s="150"/>
      <c r="AF27" s="149"/>
      <c r="AG27" s="153"/>
      <c r="AH27" s="149"/>
      <c r="AI27" s="150"/>
      <c r="AJ27" s="149"/>
      <c r="AK27" s="150"/>
      <c r="AL27" s="149"/>
      <c r="AM27" s="236"/>
      <c r="AN27" s="154">
        <f t="shared" si="12"/>
        <v>1</v>
      </c>
      <c r="AO27" s="150">
        <f t="shared" si="13"/>
        <v>14</v>
      </c>
      <c r="AP27" s="155">
        <f t="shared" si="14"/>
        <v>1</v>
      </c>
      <c r="AQ27" s="150">
        <f t="shared" si="15"/>
        <v>14</v>
      </c>
      <c r="AR27" s="155">
        <f t="shared" si="16"/>
        <v>1</v>
      </c>
      <c r="AS27" s="156">
        <f t="shared" si="17"/>
        <v>2</v>
      </c>
      <c r="AT27" s="2" t="s">
        <v>440</v>
      </c>
      <c r="AU27" s="711" t="s">
        <v>644</v>
      </c>
    </row>
    <row r="28" spans="1:47" ht="15.75" customHeight="1" x14ac:dyDescent="0.2">
      <c r="A28" s="886" t="s">
        <v>524</v>
      </c>
      <c r="B28" s="166" t="s">
        <v>34</v>
      </c>
      <c r="C28" s="900" t="s">
        <v>527</v>
      </c>
      <c r="D28" s="149"/>
      <c r="E28" s="150" t="s">
        <v>138</v>
      </c>
      <c r="F28" s="149"/>
      <c r="G28" s="150" t="s">
        <v>138</v>
      </c>
      <c r="H28" s="149"/>
      <c r="I28" s="151"/>
      <c r="J28" s="152"/>
      <c r="K28" s="150" t="s">
        <v>138</v>
      </c>
      <c r="L28" s="149"/>
      <c r="M28" s="150" t="s">
        <v>138</v>
      </c>
      <c r="N28" s="149"/>
      <c r="O28" s="153"/>
      <c r="P28" s="152"/>
      <c r="Q28" s="150" t="s">
        <v>138</v>
      </c>
      <c r="R28" s="149"/>
      <c r="S28" s="150" t="s">
        <v>138</v>
      </c>
      <c r="T28" s="149"/>
      <c r="U28" s="153"/>
      <c r="V28" s="149">
        <v>1</v>
      </c>
      <c r="W28" s="150">
        <v>14</v>
      </c>
      <c r="X28" s="149">
        <v>1</v>
      </c>
      <c r="Y28" s="150">
        <v>14</v>
      </c>
      <c r="Z28" s="149">
        <v>1</v>
      </c>
      <c r="AA28" s="153" t="s">
        <v>612</v>
      </c>
      <c r="AB28" s="152"/>
      <c r="AC28" s="150"/>
      <c r="AD28" s="149"/>
      <c r="AE28" s="150"/>
      <c r="AF28" s="149"/>
      <c r="AG28" s="153"/>
      <c r="AH28" s="149"/>
      <c r="AI28" s="150"/>
      <c r="AJ28" s="149"/>
      <c r="AK28" s="150"/>
      <c r="AL28" s="149"/>
      <c r="AM28" s="236"/>
      <c r="AN28" s="154">
        <f t="shared" si="12"/>
        <v>1</v>
      </c>
      <c r="AO28" s="150">
        <v>10</v>
      </c>
      <c r="AP28" s="155">
        <f t="shared" si="14"/>
        <v>1</v>
      </c>
      <c r="AQ28" s="150">
        <v>10</v>
      </c>
      <c r="AR28" s="155">
        <f t="shared" si="16"/>
        <v>1</v>
      </c>
      <c r="AS28" s="156">
        <f t="shared" si="17"/>
        <v>2</v>
      </c>
      <c r="AT28" s="2" t="s">
        <v>440</v>
      </c>
      <c r="AU28" s="711" t="s">
        <v>644</v>
      </c>
    </row>
    <row r="29" spans="1:47" ht="15.75" customHeight="1" x14ac:dyDescent="0.2">
      <c r="A29" s="886" t="s">
        <v>521</v>
      </c>
      <c r="B29" s="166" t="s">
        <v>34</v>
      </c>
      <c r="C29" s="900" t="s">
        <v>528</v>
      </c>
      <c r="D29" s="149"/>
      <c r="E29" s="150"/>
      <c r="F29" s="149"/>
      <c r="G29" s="150"/>
      <c r="H29" s="149"/>
      <c r="I29" s="151"/>
      <c r="J29" s="152"/>
      <c r="K29" s="150"/>
      <c r="L29" s="149"/>
      <c r="M29" s="150"/>
      <c r="N29" s="149"/>
      <c r="O29" s="153"/>
      <c r="P29" s="152"/>
      <c r="Q29" s="150"/>
      <c r="R29" s="149"/>
      <c r="S29" s="150"/>
      <c r="T29" s="149"/>
      <c r="U29" s="153"/>
      <c r="V29" s="149"/>
      <c r="W29" s="150"/>
      <c r="X29" s="149"/>
      <c r="Y29" s="150"/>
      <c r="Z29" s="149"/>
      <c r="AA29" s="496"/>
      <c r="AB29" s="152"/>
      <c r="AC29" s="150"/>
      <c r="AD29" s="149"/>
      <c r="AE29" s="150"/>
      <c r="AF29" s="149"/>
      <c r="AG29" s="153"/>
      <c r="AH29" s="149">
        <v>1</v>
      </c>
      <c r="AI29" s="150">
        <v>10</v>
      </c>
      <c r="AJ29" s="149">
        <v>1</v>
      </c>
      <c r="AK29" s="150">
        <v>10</v>
      </c>
      <c r="AL29" s="149">
        <v>1</v>
      </c>
      <c r="AM29" s="153" t="s">
        <v>612</v>
      </c>
      <c r="AN29" s="154">
        <f t="shared" si="12"/>
        <v>1</v>
      </c>
      <c r="AO29" s="150">
        <v>10</v>
      </c>
      <c r="AP29" s="155">
        <f t="shared" si="14"/>
        <v>1</v>
      </c>
      <c r="AQ29" s="150">
        <v>10</v>
      </c>
      <c r="AR29" s="155">
        <f t="shared" si="16"/>
        <v>1</v>
      </c>
      <c r="AS29" s="156">
        <f t="shared" si="17"/>
        <v>2</v>
      </c>
      <c r="AT29" s="2" t="s">
        <v>440</v>
      </c>
      <c r="AU29" s="711" t="s">
        <v>644</v>
      </c>
    </row>
    <row r="30" spans="1:47" ht="15.75" customHeight="1" x14ac:dyDescent="0.2">
      <c r="A30" s="144" t="s">
        <v>530</v>
      </c>
      <c r="B30" s="166" t="s">
        <v>34</v>
      </c>
      <c r="C30" s="209" t="s">
        <v>533</v>
      </c>
      <c r="D30" s="149"/>
      <c r="E30" s="150" t="s">
        <v>138</v>
      </c>
      <c r="F30" s="149"/>
      <c r="G30" s="150" t="s">
        <v>138</v>
      </c>
      <c r="H30" s="149"/>
      <c r="I30" s="151"/>
      <c r="J30" s="152">
        <v>1</v>
      </c>
      <c r="K30" s="150">
        <v>14</v>
      </c>
      <c r="L30" s="149"/>
      <c r="M30" s="150" t="s">
        <v>138</v>
      </c>
      <c r="N30" s="149">
        <v>1</v>
      </c>
      <c r="O30" s="153" t="s">
        <v>612</v>
      </c>
      <c r="P30" s="152"/>
      <c r="Q30" s="150"/>
      <c r="R30" s="149"/>
      <c r="S30" s="150" t="s">
        <v>138</v>
      </c>
      <c r="T30" s="149"/>
      <c r="U30" s="153"/>
      <c r="V30" s="152"/>
      <c r="W30" s="150" t="s">
        <v>138</v>
      </c>
      <c r="X30" s="149"/>
      <c r="Y30" s="150" t="s">
        <v>138</v>
      </c>
      <c r="Z30" s="149"/>
      <c r="AA30" s="153"/>
      <c r="AB30" s="152"/>
      <c r="AC30" s="150" t="s">
        <v>138</v>
      </c>
      <c r="AD30" s="149"/>
      <c r="AE30" s="150" t="s">
        <v>138</v>
      </c>
      <c r="AF30" s="149"/>
      <c r="AG30" s="153"/>
      <c r="AH30" s="149"/>
      <c r="AI30" s="150" t="s">
        <v>138</v>
      </c>
      <c r="AJ30" s="149"/>
      <c r="AK30" s="150" t="s">
        <v>138</v>
      </c>
      <c r="AL30" s="149"/>
      <c r="AM30" s="236"/>
      <c r="AN30" s="154">
        <f t="shared" si="12"/>
        <v>1</v>
      </c>
      <c r="AO30" s="150">
        <f t="shared" si="13"/>
        <v>14</v>
      </c>
      <c r="AP30" s="155" t="str">
        <f t="shared" si="14"/>
        <v/>
      </c>
      <c r="AQ30" s="150" t="str">
        <f t="shared" si="15"/>
        <v/>
      </c>
      <c r="AR30" s="155">
        <f t="shared" si="16"/>
        <v>1</v>
      </c>
      <c r="AS30" s="156">
        <f t="shared" si="17"/>
        <v>1</v>
      </c>
      <c r="AT30" s="2" t="s">
        <v>440</v>
      </c>
      <c r="AU30" s="2" t="s">
        <v>447</v>
      </c>
    </row>
    <row r="31" spans="1:47" ht="15.75" customHeight="1" x14ac:dyDescent="0.2">
      <c r="A31" s="144" t="s">
        <v>531</v>
      </c>
      <c r="B31" s="166" t="s">
        <v>34</v>
      </c>
      <c r="C31" s="209" t="s">
        <v>534</v>
      </c>
      <c r="D31" s="149"/>
      <c r="E31" s="150" t="s">
        <v>138</v>
      </c>
      <c r="F31" s="149"/>
      <c r="G31" s="150" t="s">
        <v>138</v>
      </c>
      <c r="H31" s="149"/>
      <c r="I31" s="151"/>
      <c r="J31" s="152"/>
      <c r="K31" s="150" t="s">
        <v>138</v>
      </c>
      <c r="L31" s="149"/>
      <c r="M31" s="150" t="s">
        <v>138</v>
      </c>
      <c r="N31" s="149"/>
      <c r="O31" s="153"/>
      <c r="P31" s="152">
        <v>1</v>
      </c>
      <c r="Q31" s="150">
        <v>14</v>
      </c>
      <c r="R31" s="149">
        <v>1</v>
      </c>
      <c r="S31" s="150">
        <v>14</v>
      </c>
      <c r="T31" s="149">
        <v>2</v>
      </c>
      <c r="U31" s="153" t="s">
        <v>612</v>
      </c>
      <c r="V31" s="152"/>
      <c r="W31" s="150"/>
      <c r="X31" s="149"/>
      <c r="Y31" s="150"/>
      <c r="Z31" s="149"/>
      <c r="AA31" s="153"/>
      <c r="AB31" s="152"/>
      <c r="AC31" s="150" t="s">
        <v>138</v>
      </c>
      <c r="AD31" s="149"/>
      <c r="AE31" s="150" t="s">
        <v>138</v>
      </c>
      <c r="AF31" s="149"/>
      <c r="AG31" s="153"/>
      <c r="AH31" s="149"/>
      <c r="AI31" s="150" t="s">
        <v>138</v>
      </c>
      <c r="AJ31" s="149"/>
      <c r="AK31" s="150" t="s">
        <v>138</v>
      </c>
      <c r="AL31" s="149"/>
      <c r="AM31" s="236"/>
      <c r="AN31" s="154">
        <f t="shared" si="12"/>
        <v>1</v>
      </c>
      <c r="AO31" s="150">
        <f t="shared" si="13"/>
        <v>14</v>
      </c>
      <c r="AP31" s="155">
        <f t="shared" si="14"/>
        <v>1</v>
      </c>
      <c r="AQ31" s="150">
        <f t="shared" si="15"/>
        <v>14</v>
      </c>
      <c r="AR31" s="155">
        <f t="shared" si="16"/>
        <v>2</v>
      </c>
      <c r="AS31" s="156">
        <f t="shared" si="17"/>
        <v>2</v>
      </c>
      <c r="AT31" s="2" t="s">
        <v>440</v>
      </c>
      <c r="AU31" s="2" t="s">
        <v>447</v>
      </c>
    </row>
    <row r="32" spans="1:47" ht="15.75" customHeight="1" x14ac:dyDescent="0.2">
      <c r="A32" s="144" t="s">
        <v>532</v>
      </c>
      <c r="B32" s="166" t="s">
        <v>34</v>
      </c>
      <c r="C32" s="209" t="s">
        <v>535</v>
      </c>
      <c r="D32" s="149"/>
      <c r="E32" s="150" t="s">
        <v>138</v>
      </c>
      <c r="F32" s="149"/>
      <c r="G32" s="150" t="s">
        <v>138</v>
      </c>
      <c r="H32" s="149"/>
      <c r="I32" s="151"/>
      <c r="J32" s="152"/>
      <c r="K32" s="150" t="s">
        <v>138</v>
      </c>
      <c r="L32" s="149"/>
      <c r="M32" s="150" t="s">
        <v>138</v>
      </c>
      <c r="N32" s="149"/>
      <c r="O32" s="153"/>
      <c r="P32" s="152"/>
      <c r="Q32" s="150" t="s">
        <v>138</v>
      </c>
      <c r="R32" s="149"/>
      <c r="S32" s="150" t="s">
        <v>138</v>
      </c>
      <c r="T32" s="149"/>
      <c r="U32" s="153"/>
      <c r="V32" s="152">
        <v>1</v>
      </c>
      <c r="W32" s="150">
        <v>14</v>
      </c>
      <c r="X32" s="149">
        <v>1</v>
      </c>
      <c r="Y32" s="150">
        <v>14</v>
      </c>
      <c r="Z32" s="149">
        <v>2</v>
      </c>
      <c r="AA32" s="153" t="s">
        <v>612</v>
      </c>
      <c r="AB32" s="152"/>
      <c r="AC32" s="150"/>
      <c r="AD32" s="149"/>
      <c r="AE32" s="150"/>
      <c r="AF32" s="149"/>
      <c r="AG32" s="153"/>
      <c r="AH32" s="149"/>
      <c r="AI32" s="150" t="s">
        <v>138</v>
      </c>
      <c r="AJ32" s="149"/>
      <c r="AK32" s="150" t="s">
        <v>138</v>
      </c>
      <c r="AL32" s="149"/>
      <c r="AM32" s="236"/>
      <c r="AN32" s="154">
        <f t="shared" si="12"/>
        <v>1</v>
      </c>
      <c r="AO32" s="150">
        <f t="shared" si="13"/>
        <v>14</v>
      </c>
      <c r="AP32" s="155">
        <f t="shared" si="14"/>
        <v>1</v>
      </c>
      <c r="AQ32" s="150">
        <f t="shared" si="15"/>
        <v>14</v>
      </c>
      <c r="AR32" s="155">
        <f t="shared" si="16"/>
        <v>2</v>
      </c>
      <c r="AS32" s="156">
        <f t="shared" si="17"/>
        <v>2</v>
      </c>
      <c r="AT32" s="2" t="s">
        <v>440</v>
      </c>
      <c r="AU32" s="2" t="s">
        <v>447</v>
      </c>
    </row>
    <row r="33" spans="1:47" ht="15.75" customHeight="1" x14ac:dyDescent="0.2">
      <c r="A33" s="147" t="s">
        <v>522</v>
      </c>
      <c r="B33" s="166" t="s">
        <v>34</v>
      </c>
      <c r="C33" s="497" t="s">
        <v>529</v>
      </c>
      <c r="D33" s="149"/>
      <c r="E33" s="150" t="s">
        <v>138</v>
      </c>
      <c r="F33" s="149"/>
      <c r="G33" s="150" t="s">
        <v>138</v>
      </c>
      <c r="H33" s="149"/>
      <c r="I33" s="151"/>
      <c r="J33" s="152"/>
      <c r="K33" s="150" t="s">
        <v>138</v>
      </c>
      <c r="L33" s="149"/>
      <c r="M33" s="150" t="s">
        <v>138</v>
      </c>
      <c r="N33" s="149"/>
      <c r="O33" s="153"/>
      <c r="P33" s="152"/>
      <c r="Q33" s="150" t="s">
        <v>138</v>
      </c>
      <c r="R33" s="149"/>
      <c r="S33" s="150" t="s">
        <v>138</v>
      </c>
      <c r="T33" s="149"/>
      <c r="U33" s="153"/>
      <c r="V33" s="152"/>
      <c r="W33" s="150" t="s">
        <v>138</v>
      </c>
      <c r="X33" s="149"/>
      <c r="Y33" s="150" t="s">
        <v>138</v>
      </c>
      <c r="Z33" s="149"/>
      <c r="AA33" s="153"/>
      <c r="AB33" s="152"/>
      <c r="AC33" s="150" t="s">
        <v>138</v>
      </c>
      <c r="AD33" s="149"/>
      <c r="AE33" s="150" t="s">
        <v>138</v>
      </c>
      <c r="AF33" s="149"/>
      <c r="AG33" s="153"/>
      <c r="AH33" s="149">
        <v>1</v>
      </c>
      <c r="AI33" s="150">
        <v>10</v>
      </c>
      <c r="AJ33" s="149">
        <v>1</v>
      </c>
      <c r="AK33" s="150">
        <v>10</v>
      </c>
      <c r="AL33" s="189">
        <v>2</v>
      </c>
      <c r="AM33" s="153" t="s">
        <v>612</v>
      </c>
      <c r="AN33" s="154">
        <f>IF(D33+J33+P33+V33+AB33+AH33=0,"",D33+J33+P33+V33+AB33+AH33)</f>
        <v>1</v>
      </c>
      <c r="AO33" s="150">
        <v>10</v>
      </c>
      <c r="AP33" s="155">
        <f>IF(F33+L33+R33+X33+AD33+AJ33=0,"",F33+L33+R33+X33+AD33+AJ33)</f>
        <v>1</v>
      </c>
      <c r="AQ33" s="150">
        <v>10</v>
      </c>
      <c r="AR33" s="155">
        <f>IF(H33+N33+T33+Z33+AF33+AL33=0,"",H33+N33+T33+Z33+AF33+AL33)</f>
        <v>2</v>
      </c>
      <c r="AS33" s="156">
        <f>IF(D33+F33+J33+L33+P33+R33+V33+X33+AB33+AD33+AH33+AJ33=0,"",D33+F33+J33+L33+P33+R33+V33+X33+AB33+AD33+AH33+AJ33)</f>
        <v>2</v>
      </c>
      <c r="AT33" s="2" t="s">
        <v>440</v>
      </c>
      <c r="AU33" s="2" t="s">
        <v>447</v>
      </c>
    </row>
    <row r="34" spans="1:47" s="3" customFormat="1" ht="15.75" customHeight="1" x14ac:dyDescent="0.2">
      <c r="A34" s="144" t="s">
        <v>515</v>
      </c>
      <c r="B34" s="166" t="s">
        <v>45</v>
      </c>
      <c r="C34" s="136" t="s">
        <v>516</v>
      </c>
      <c r="D34" s="149"/>
      <c r="E34" s="150" t="s">
        <v>138</v>
      </c>
      <c r="F34" s="149"/>
      <c r="G34" s="150" t="s">
        <v>138</v>
      </c>
      <c r="H34" s="149"/>
      <c r="I34" s="151"/>
      <c r="J34" s="152"/>
      <c r="K34" s="150" t="s">
        <v>138</v>
      </c>
      <c r="L34" s="149"/>
      <c r="M34" s="150" t="s">
        <v>138</v>
      </c>
      <c r="N34" s="149"/>
      <c r="O34" s="153"/>
      <c r="P34" s="152">
        <v>1</v>
      </c>
      <c r="Q34" s="150">
        <v>14</v>
      </c>
      <c r="R34" s="149"/>
      <c r="S34" s="150"/>
      <c r="T34" s="149">
        <v>1</v>
      </c>
      <c r="U34" s="153" t="s">
        <v>15</v>
      </c>
      <c r="V34" s="149"/>
      <c r="W34" s="150" t="s">
        <v>138</v>
      </c>
      <c r="X34" s="149"/>
      <c r="Y34" s="150" t="s">
        <v>138</v>
      </c>
      <c r="Z34" s="149"/>
      <c r="AA34" s="153"/>
      <c r="AB34" s="152"/>
      <c r="AC34" s="150"/>
      <c r="AD34" s="149"/>
      <c r="AE34" s="150"/>
      <c r="AF34" s="189"/>
      <c r="AG34" s="216"/>
      <c r="AH34" s="149"/>
      <c r="AI34" s="150" t="s">
        <v>138</v>
      </c>
      <c r="AJ34" s="149"/>
      <c r="AK34" s="150" t="s">
        <v>138</v>
      </c>
      <c r="AL34" s="149"/>
      <c r="AM34" s="149"/>
      <c r="AN34" s="154">
        <f>IF(D34+J34+P34+V34+AB34+AH34=0,"",D34+J34+P34+V34+AB34+AH34)</f>
        <v>1</v>
      </c>
      <c r="AO34" s="150">
        <f>IF((D34+J34+P34+V34+AB34+AH34)*14=0,"",(D34+J34+P34+V34+AB34+AH34)*14)</f>
        <v>14</v>
      </c>
      <c r="AP34" s="155" t="str">
        <f>IF(F34+L34+R34+X34+AD34+AJ34=0,"",F34+L34+R34+X34+AD34+AJ34)</f>
        <v/>
      </c>
      <c r="AQ34" s="150" t="str">
        <f>IF((F34+L34+R34+X34+AD34+AJ34)*14=0,"",(F34+L34+R34+X34+AD34+AJ34)*14)</f>
        <v/>
      </c>
      <c r="AR34" s="155">
        <v>1</v>
      </c>
      <c r="AS34" s="156">
        <f>IF(D34+F34+J34+L34+P34+R34+V34+X34+AB34+AD34+AH34+AJ34=0,"",D34+F34+J34+L34+P34+R34+V34+X34+AB34+AD34+AH34+AJ34)</f>
        <v>1</v>
      </c>
      <c r="AT34" s="17" t="s">
        <v>440</v>
      </c>
      <c r="AU34" s="17" t="s">
        <v>443</v>
      </c>
    </row>
    <row r="35" spans="1:47" s="3" customFormat="1" ht="15.75" customHeight="1" x14ac:dyDescent="0.2">
      <c r="A35" s="934" t="s">
        <v>187</v>
      </c>
      <c r="B35" s="166" t="s">
        <v>45</v>
      </c>
      <c r="C35" s="935" t="s">
        <v>188</v>
      </c>
      <c r="D35" s="231"/>
      <c r="E35" s="150" t="str">
        <f>IF(D35*15=0,"",D35*15)</f>
        <v/>
      </c>
      <c r="F35" s="232"/>
      <c r="G35" s="150" t="str">
        <f>IF(F35*15=0,"",F35*15)</f>
        <v/>
      </c>
      <c r="H35" s="901"/>
      <c r="I35" s="234"/>
      <c r="J35" s="231"/>
      <c r="K35" s="150"/>
      <c r="L35" s="232"/>
      <c r="M35" s="150" t="str">
        <f>IF(L35*15=0,"",L35*15)</f>
        <v/>
      </c>
      <c r="N35" s="905"/>
      <c r="O35" s="234"/>
      <c r="P35" s="231">
        <v>1</v>
      </c>
      <c r="Q35" s="150">
        <v>14</v>
      </c>
      <c r="R35" s="232"/>
      <c r="S35" s="150" t="str">
        <f>IF(R35*15=0,"",R35*15)</f>
        <v/>
      </c>
      <c r="T35" s="901">
        <v>1</v>
      </c>
      <c r="U35" s="234" t="s">
        <v>67</v>
      </c>
      <c r="V35" s="231"/>
      <c r="W35" s="150" t="str">
        <f>IF(V35*15=0,"",V35*15)</f>
        <v/>
      </c>
      <c r="X35" s="232"/>
      <c r="Y35" s="150" t="str">
        <f>IF(X35*15=0,"",X35*15)</f>
        <v/>
      </c>
      <c r="Z35" s="901"/>
      <c r="AA35" s="234"/>
      <c r="AB35" s="231"/>
      <c r="AC35" s="150" t="str">
        <f>IF(AB35*15=0,"",AB35*15)</f>
        <v/>
      </c>
      <c r="AD35" s="232"/>
      <c r="AE35" s="150" t="str">
        <f>IF(AD35*15=0,"",AD35*15)</f>
        <v/>
      </c>
      <c r="AF35" s="901"/>
      <c r="AG35" s="234"/>
      <c r="AH35" s="231"/>
      <c r="AI35" s="150" t="str">
        <f>IF(AH35*15=0,"",AH35*15)</f>
        <v/>
      </c>
      <c r="AJ35" s="232"/>
      <c r="AK35" s="150" t="str">
        <f>IF(AJ35*15=0,"",AJ35*15)</f>
        <v/>
      </c>
      <c r="AL35" s="901"/>
      <c r="AM35" s="236"/>
      <c r="AN35" s="154">
        <f>IF(D35+J35+P35+V35+AB35+AH35=0,"",D35+J35+P35+V35+AB35+AH35)</f>
        <v>1</v>
      </c>
      <c r="AO35" s="150">
        <f>IF((D35+J35+P35+V35+AB35+AH35)*14=0,"",(D35+J35+P35+V35+AB35+AH35)*14)</f>
        <v>14</v>
      </c>
      <c r="AP35" s="155" t="str">
        <f>IF(F35+L35+R35+X35+AD35+AJ35=0,"",F35+L35+R35+X35+AD35+AJ35)</f>
        <v/>
      </c>
      <c r="AQ35" s="150" t="str">
        <f>IF((F35+L35+R35+X35+AD35+AJ35)*14=0,"",(F35+L35+R35+X35+AD35+AJ35)*14)</f>
        <v/>
      </c>
      <c r="AR35" s="233">
        <v>1</v>
      </c>
      <c r="AS35" s="156">
        <f>IF(D35+F35+J35+L35+P35+R35+V35+X35+AB35+AD35+AH35+AJ35=0,"",D35+F35+J35+L35+P35+R35+V35+X35+AB35+AD35+AH35+AJ35)</f>
        <v>1</v>
      </c>
      <c r="AT35" s="2" t="s">
        <v>440</v>
      </c>
      <c r="AU35" s="933" t="s">
        <v>846</v>
      </c>
    </row>
    <row r="36" spans="1:47" ht="15.75" customHeight="1" x14ac:dyDescent="0.2">
      <c r="A36" s="146" t="s">
        <v>189</v>
      </c>
      <c r="B36" s="166" t="s">
        <v>45</v>
      </c>
      <c r="C36" s="904" t="s">
        <v>190</v>
      </c>
      <c r="D36" s="231"/>
      <c r="E36" s="150"/>
      <c r="F36" s="232"/>
      <c r="G36" s="150"/>
      <c r="H36" s="901"/>
      <c r="I36" s="234"/>
      <c r="J36" s="231"/>
      <c r="K36" s="150"/>
      <c r="L36" s="232"/>
      <c r="M36" s="150"/>
      <c r="N36" s="901"/>
      <c r="O36" s="234"/>
      <c r="P36" s="231"/>
      <c r="Q36" s="150"/>
      <c r="R36" s="232"/>
      <c r="S36" s="150"/>
      <c r="T36" s="901"/>
      <c r="U36" s="234"/>
      <c r="V36" s="231"/>
      <c r="W36" s="150"/>
      <c r="X36" s="232"/>
      <c r="Y36" s="150"/>
      <c r="Z36" s="901"/>
      <c r="AA36" s="424"/>
      <c r="AB36" s="231"/>
      <c r="AC36" s="150"/>
      <c r="AD36" s="232"/>
      <c r="AE36" s="150"/>
      <c r="AF36" s="901"/>
      <c r="AG36" s="234"/>
      <c r="AH36" s="408">
        <v>1</v>
      </c>
      <c r="AI36" s="190">
        <v>10</v>
      </c>
      <c r="AJ36" s="498"/>
      <c r="AK36" s="190"/>
      <c r="AL36" s="902">
        <v>1</v>
      </c>
      <c r="AM36" s="903" t="s">
        <v>67</v>
      </c>
      <c r="AN36" s="154">
        <f>IF(D36+J36+P36+V36+AB36+AH36=0,"",D36+J36+P36+V36+AB36+AH36)</f>
        <v>1</v>
      </c>
      <c r="AO36" s="150">
        <v>10</v>
      </c>
      <c r="AP36" s="239"/>
      <c r="AQ36" s="238"/>
      <c r="AR36" s="233">
        <v>1</v>
      </c>
      <c r="AS36" s="156">
        <f>IF(D36+F36+J36+L36+P36+R36+V36+X36+AB36+AD36+AH36+AJ36=0,"",D36+F36+J36+L36+P36+R36+V36+X36+AB36+AD36+AH36+AJ36)</f>
        <v>1</v>
      </c>
      <c r="AT36" s="2" t="s">
        <v>440</v>
      </c>
      <c r="AU36" s="2" t="s">
        <v>447</v>
      </c>
    </row>
    <row r="37" spans="1:47" s="23" customFormat="1" ht="15.75" customHeight="1" thickBot="1" x14ac:dyDescent="0.3">
      <c r="A37" s="412"/>
      <c r="B37" s="221"/>
      <c r="C37" s="499" t="s">
        <v>52</v>
      </c>
      <c r="D37" s="500">
        <f>SUM(D12:D35)</f>
        <v>5</v>
      </c>
      <c r="E37" s="500">
        <f>SUM(E12:E35)</f>
        <v>50</v>
      </c>
      <c r="F37" s="500">
        <f>SUM(F12:F35)</f>
        <v>2</v>
      </c>
      <c r="G37" s="500">
        <f>SUM(G12:G35)</f>
        <v>20</v>
      </c>
      <c r="H37" s="500">
        <f>SUM(H12:H35)</f>
        <v>4</v>
      </c>
      <c r="I37" s="501" t="s">
        <v>17</v>
      </c>
      <c r="J37" s="500">
        <f>SUM(J12:J35)</f>
        <v>4</v>
      </c>
      <c r="K37" s="500">
        <f>SUM(K12:K35)</f>
        <v>60</v>
      </c>
      <c r="L37" s="500">
        <f>SUM(L12:L35)</f>
        <v>6</v>
      </c>
      <c r="M37" s="500">
        <f>SUM(M12:M35)</f>
        <v>80</v>
      </c>
      <c r="N37" s="500">
        <f>SUM(N12:N35)</f>
        <v>7</v>
      </c>
      <c r="O37" s="501" t="s">
        <v>17</v>
      </c>
      <c r="P37" s="500">
        <f>SUM(P12:P35)</f>
        <v>4</v>
      </c>
      <c r="Q37" s="500">
        <f>SUM(Q12:Q35)</f>
        <v>60</v>
      </c>
      <c r="R37" s="500">
        <f>SUM(R12:R35)</f>
        <v>4</v>
      </c>
      <c r="S37" s="500">
        <f>SUM(S12:S35)</f>
        <v>52</v>
      </c>
      <c r="T37" s="500">
        <f>SUM(T35,T34,T31,T27,T14)</f>
        <v>6</v>
      </c>
      <c r="U37" s="501" t="s">
        <v>17</v>
      </c>
      <c r="V37" s="500">
        <f>SUM(V12:V35)</f>
        <v>3</v>
      </c>
      <c r="W37" s="500">
        <f>SUM(W12:W35)</f>
        <v>46</v>
      </c>
      <c r="X37" s="500">
        <f>SUM(X12:X35)</f>
        <v>7</v>
      </c>
      <c r="Y37" s="500">
        <f>SUM(Y12:Y35)</f>
        <v>94</v>
      </c>
      <c r="Z37" s="500">
        <f>SUM(Z12:Z35)</f>
        <v>6</v>
      </c>
      <c r="AA37" s="501" t="s">
        <v>17</v>
      </c>
      <c r="AB37" s="500">
        <f>SUM(AB12:AB35)</f>
        <v>2</v>
      </c>
      <c r="AC37" s="500">
        <f>SUM(AC12:AC35)</f>
        <v>32</v>
      </c>
      <c r="AD37" s="500">
        <f>SUM(AD12:AD35)</f>
        <v>6</v>
      </c>
      <c r="AE37" s="500">
        <f>SUM(AE12:AE35)</f>
        <v>80</v>
      </c>
      <c r="AF37" s="500">
        <f>SUM(AF12:AF35)</f>
        <v>6</v>
      </c>
      <c r="AG37" s="501" t="s">
        <v>17</v>
      </c>
      <c r="AH37" s="500">
        <f>SUM(AH12:AH35)</f>
        <v>3</v>
      </c>
      <c r="AI37" s="500">
        <f>SUM(AI12:AI35)</f>
        <v>30</v>
      </c>
      <c r="AJ37" s="500">
        <f>SUM(AJ12:AJ35)</f>
        <v>6</v>
      </c>
      <c r="AK37" s="500">
        <f>SUM(AK12:AK35)</f>
        <v>60</v>
      </c>
      <c r="AL37" s="500">
        <f>SUM(AL36,AL33,AL29,AL22,AL21,AL20,AL17)</f>
        <v>9</v>
      </c>
      <c r="AM37" s="501" t="s">
        <v>17</v>
      </c>
      <c r="AN37" s="500">
        <f t="shared" ref="AN37:AS37" si="18">SUM(AN12:AN35)</f>
        <v>21</v>
      </c>
      <c r="AO37" s="500">
        <f t="shared" si="18"/>
        <v>274</v>
      </c>
      <c r="AP37" s="500">
        <f t="shared" si="18"/>
        <v>31</v>
      </c>
      <c r="AQ37" s="500">
        <f t="shared" si="18"/>
        <v>382</v>
      </c>
      <c r="AR37" s="500">
        <f>SUM(AR12,AR13,AR14,AR16,AR16,AR17,AR18,AR19,AR20,AR21,AR22,AR23,AR24,AR25,AR26,AR27,AR28,AR29,AR30,AR31,AR32,AR33,AR34,AR35,AR36)</f>
        <v>38</v>
      </c>
      <c r="AS37" s="500">
        <f t="shared" si="18"/>
        <v>53</v>
      </c>
    </row>
    <row r="38" spans="1:47" s="23" customFormat="1" ht="15.75" customHeight="1" thickBot="1" x14ac:dyDescent="0.3">
      <c r="A38" s="416"/>
      <c r="B38" s="417"/>
      <c r="C38" s="418" t="s">
        <v>42</v>
      </c>
      <c r="D38" s="419">
        <f>D10+D37</f>
        <v>16</v>
      </c>
      <c r="E38" s="419">
        <f>E10+E37</f>
        <v>186</v>
      </c>
      <c r="F38" s="419">
        <f>F10+F37</f>
        <v>28</v>
      </c>
      <c r="G38" s="419">
        <f>G10+G37</f>
        <v>310</v>
      </c>
      <c r="H38" s="419">
        <f>H10+H37</f>
        <v>29</v>
      </c>
      <c r="I38" s="420" t="s">
        <v>17</v>
      </c>
      <c r="J38" s="419">
        <f>J10+J37</f>
        <v>13</v>
      </c>
      <c r="K38" s="419">
        <f>K10+K37</f>
        <v>194</v>
      </c>
      <c r="L38" s="419">
        <f>L10+L37</f>
        <v>20</v>
      </c>
      <c r="M38" s="419">
        <f>M10+M37</f>
        <v>280</v>
      </c>
      <c r="N38" s="419">
        <f>N10+N37</f>
        <v>29</v>
      </c>
      <c r="O38" s="420" t="s">
        <v>17</v>
      </c>
      <c r="P38" s="419">
        <f>P10+P37</f>
        <v>14</v>
      </c>
      <c r="Q38" s="419">
        <f>Q10+Q37</f>
        <v>200</v>
      </c>
      <c r="R38" s="419">
        <f>R10+R37</f>
        <v>18</v>
      </c>
      <c r="S38" s="419">
        <f>S10+S37</f>
        <v>248</v>
      </c>
      <c r="T38" s="419">
        <f>T10+T37</f>
        <v>30</v>
      </c>
      <c r="U38" s="420" t="s">
        <v>17</v>
      </c>
      <c r="V38" s="419">
        <f>V10+V37</f>
        <v>9</v>
      </c>
      <c r="W38" s="419">
        <f>W10+W37</f>
        <v>130</v>
      </c>
      <c r="X38" s="419">
        <f>X10+X37</f>
        <v>23</v>
      </c>
      <c r="Y38" s="419">
        <f>Y10+Y37</f>
        <v>318</v>
      </c>
      <c r="Z38" s="419">
        <f>Z10+Z37</f>
        <v>30</v>
      </c>
      <c r="AA38" s="420" t="s">
        <v>17</v>
      </c>
      <c r="AB38" s="419">
        <f>AB10+AB37</f>
        <v>10</v>
      </c>
      <c r="AC38" s="419">
        <f>AC10+AC37</f>
        <v>144</v>
      </c>
      <c r="AD38" s="419">
        <f>AD10+AD37</f>
        <v>19</v>
      </c>
      <c r="AE38" s="419">
        <f>AE10+AE37</f>
        <v>262</v>
      </c>
      <c r="AF38" s="419">
        <f>AF10+AF37</f>
        <v>30</v>
      </c>
      <c r="AG38" s="420" t="s">
        <v>17</v>
      </c>
      <c r="AH38" s="419">
        <f>AH10+AH37</f>
        <v>6</v>
      </c>
      <c r="AI38" s="419">
        <f>AI10+AI37</f>
        <v>64</v>
      </c>
      <c r="AJ38" s="419">
        <f>AJ10+AJ37</f>
        <v>22</v>
      </c>
      <c r="AK38" s="419">
        <f>AK10+AK37</f>
        <v>220</v>
      </c>
      <c r="AL38" s="419">
        <f>AL10+AL37</f>
        <v>32</v>
      </c>
      <c r="AM38" s="420" t="s">
        <v>17</v>
      </c>
      <c r="AN38" s="421">
        <f t="shared" ref="AN38:AS38" si="19">AN10+AN37</f>
        <v>68</v>
      </c>
      <c r="AO38" s="421">
        <f t="shared" si="19"/>
        <v>1032</v>
      </c>
      <c r="AP38" s="421">
        <f t="shared" si="19"/>
        <v>131</v>
      </c>
      <c r="AQ38" s="421">
        <f t="shared" si="19"/>
        <v>1544</v>
      </c>
      <c r="AR38" s="421">
        <f>SUM(H38,N38,T38,Z38,AF38+AL38)</f>
        <v>180</v>
      </c>
      <c r="AS38" s="421">
        <f t="shared" si="19"/>
        <v>199</v>
      </c>
    </row>
    <row r="39" spans="1:47" ht="18.75" customHeight="1" x14ac:dyDescent="0.2">
      <c r="A39" s="502"/>
      <c r="B39" s="422"/>
      <c r="C39" s="423" t="s">
        <v>16</v>
      </c>
      <c r="D39" s="1084"/>
      <c r="E39" s="1085"/>
      <c r="F39" s="1085"/>
      <c r="G39" s="1085"/>
      <c r="H39" s="1085"/>
      <c r="I39" s="1085"/>
      <c r="J39" s="1085"/>
      <c r="K39" s="1085"/>
      <c r="L39" s="1085"/>
      <c r="M39" s="1085"/>
      <c r="N39" s="1085"/>
      <c r="O39" s="1085"/>
      <c r="P39" s="1085"/>
      <c r="Q39" s="1085"/>
      <c r="R39" s="1085"/>
      <c r="S39" s="1085"/>
      <c r="T39" s="1085"/>
      <c r="U39" s="1085"/>
      <c r="V39" s="1085"/>
      <c r="W39" s="1085"/>
      <c r="X39" s="1085"/>
      <c r="Y39" s="1085"/>
      <c r="Z39" s="1085"/>
      <c r="AA39" s="1085"/>
      <c r="AB39" s="1084"/>
      <c r="AC39" s="1085"/>
      <c r="AD39" s="1085"/>
      <c r="AE39" s="1085"/>
      <c r="AF39" s="1085"/>
      <c r="AG39" s="1085"/>
      <c r="AH39" s="1085"/>
      <c r="AI39" s="1085"/>
      <c r="AJ39" s="1085"/>
      <c r="AK39" s="1085"/>
      <c r="AL39" s="1085"/>
      <c r="AM39" s="1085"/>
      <c r="AN39" s="1082"/>
      <c r="AO39" s="1081"/>
      <c r="AP39" s="1081"/>
      <c r="AQ39" s="1081"/>
      <c r="AR39" s="1081"/>
      <c r="AS39" s="1081"/>
      <c r="AT39" s="84"/>
      <c r="AU39" s="84"/>
    </row>
    <row r="40" spans="1:47" s="3" customFormat="1" ht="15.75" customHeight="1" thickBot="1" x14ac:dyDescent="0.25">
      <c r="A40" s="144" t="s">
        <v>831</v>
      </c>
      <c r="B40" s="166" t="s">
        <v>15</v>
      </c>
      <c r="C40" s="135" t="s">
        <v>338</v>
      </c>
      <c r="D40" s="231"/>
      <c r="E40" s="150" t="str">
        <f>IF(D40*15=0,"",D40*15)</f>
        <v/>
      </c>
      <c r="F40" s="232"/>
      <c r="G40" s="150" t="str">
        <f>IF(F40*15=0,"",F40*15)</f>
        <v/>
      </c>
      <c r="H40" s="233" t="s">
        <v>17</v>
      </c>
      <c r="I40" s="234"/>
      <c r="J40" s="231"/>
      <c r="K40" s="150" t="str">
        <f>IF(J40*15=0,"",J40*15)</f>
        <v/>
      </c>
      <c r="L40" s="232"/>
      <c r="M40" s="150" t="str">
        <f>IF(L40*15=0,"",L40*15)</f>
        <v/>
      </c>
      <c r="N40" s="233" t="s">
        <v>17</v>
      </c>
      <c r="O40" s="234"/>
      <c r="P40" s="231"/>
      <c r="Q40" s="150" t="str">
        <f>IF(P40*15=0,"",P40*15)</f>
        <v/>
      </c>
      <c r="R40" s="232"/>
      <c r="S40" s="150" t="str">
        <f>IF(R40*15=0,"",R40*15)</f>
        <v/>
      </c>
      <c r="T40" s="233" t="s">
        <v>17</v>
      </c>
      <c r="U40" s="234"/>
      <c r="V40" s="231"/>
      <c r="W40" s="150" t="str">
        <f>IF(V40*15=0,"",V40*15)</f>
        <v/>
      </c>
      <c r="X40" s="232"/>
      <c r="Y40" s="150" t="str">
        <f>IF(X40*15=0,"",X40*15)</f>
        <v/>
      </c>
      <c r="Z40" s="233" t="s">
        <v>17</v>
      </c>
      <c r="AA40" s="234"/>
      <c r="AB40" s="231"/>
      <c r="AC40" s="150" t="str">
        <f>IF(AB40*15=0,"",AB40*15)</f>
        <v/>
      </c>
      <c r="AD40" s="232"/>
      <c r="AE40" s="150" t="str">
        <f>IF(AD40*15=0,"",AD40*15)</f>
        <v/>
      </c>
      <c r="AF40" s="233" t="s">
        <v>17</v>
      </c>
      <c r="AG40" s="234"/>
      <c r="AH40" s="231"/>
      <c r="AI40" s="150" t="str">
        <f>IF(AH40*15=0,"",AH40*15)</f>
        <v/>
      </c>
      <c r="AJ40" s="232"/>
      <c r="AK40" s="150" t="str">
        <f>IF(AJ40*15=0,"",AJ40*15)</f>
        <v/>
      </c>
      <c r="AL40" s="233" t="s">
        <v>17</v>
      </c>
      <c r="AM40" s="149" t="s">
        <v>351</v>
      </c>
      <c r="AN40" s="237" t="str">
        <f>IF(D40+J40+P40+V40+AB40+AH40=0,"",D40+J40+P40+V40+AB40+AH40)</f>
        <v/>
      </c>
      <c r="AO40" s="238" t="str">
        <f>IF((D40+J40+P40+V40+AB40+AH40)*15=0,"",(D40+J40+P40+V40+AB40+AH40)*15)</f>
        <v/>
      </c>
      <c r="AP40" s="239" t="str">
        <f>IF(F40+L40+R40+X40+AD40+AJ40=0,"",F40+L40+R40+X40+AD40+AJ40)</f>
        <v/>
      </c>
      <c r="AQ40" s="238" t="str">
        <f>IF((F40+L40+R40+X40+AD40+AJ40)*15=0,"",(F40+L40+R40+X40+AD40+AJ40)*15)</f>
        <v/>
      </c>
      <c r="AR40" s="233" t="s">
        <v>17</v>
      </c>
      <c r="AS40" s="448" t="str">
        <f>IF(D40+F40+J40+L40+P40+R40+V40+X40+AB40+AD40+AH40+AJ40=0,"",D40+F40+J40+L40+P40+R40+V40+X40+AB40+AD40+AH40+AJ40)</f>
        <v/>
      </c>
      <c r="AT40" s="17"/>
      <c r="AU40" s="17"/>
    </row>
    <row r="41" spans="1:47" ht="15.75" customHeight="1" thickBot="1" x14ac:dyDescent="0.25">
      <c r="A41" s="449"/>
      <c r="B41" s="450"/>
      <c r="C41" s="451" t="s">
        <v>18</v>
      </c>
      <c r="D41" s="452">
        <f>SUM(D40:D40)</f>
        <v>0</v>
      </c>
      <c r="E41" s="453" t="str">
        <f>IF(D41*14=0,"",D41*14)</f>
        <v/>
      </c>
      <c r="F41" s="454">
        <f>SUM(F40:F40)</f>
        <v>0</v>
      </c>
      <c r="G41" s="453" t="str">
        <f>IF(F41*14=0,"",F41*14)</f>
        <v/>
      </c>
      <c r="H41" s="455" t="s">
        <v>17</v>
      </c>
      <c r="I41" s="456" t="s">
        <v>17</v>
      </c>
      <c r="J41" s="457">
        <f>SUM(J40:J40)</f>
        <v>0</v>
      </c>
      <c r="K41" s="453" t="str">
        <f>IF(J41*14=0,"",J41*14)</f>
        <v/>
      </c>
      <c r="L41" s="454">
        <f>SUM(L40:L40)</f>
        <v>0</v>
      </c>
      <c r="M41" s="453" t="str">
        <f>IF(L41*14=0,"",L41*14)</f>
        <v/>
      </c>
      <c r="N41" s="455" t="s">
        <v>17</v>
      </c>
      <c r="O41" s="456" t="s">
        <v>17</v>
      </c>
      <c r="P41" s="452">
        <f>SUM(P40:P40)</f>
        <v>0</v>
      </c>
      <c r="Q41" s="453">
        <v>0</v>
      </c>
      <c r="R41" s="454">
        <f>SUM(R40:R40)</f>
        <v>0</v>
      </c>
      <c r="S41" s="453" t="str">
        <f>IF(R41*14=0,"",R41*14)</f>
        <v/>
      </c>
      <c r="T41" s="450" t="s">
        <v>17</v>
      </c>
      <c r="U41" s="456" t="s">
        <v>17</v>
      </c>
      <c r="V41" s="457">
        <f>SUM(V40:V40)</f>
        <v>0</v>
      </c>
      <c r="W41" s="453" t="str">
        <f>IF(V41*14=0,"",V41*14)</f>
        <v/>
      </c>
      <c r="X41" s="454">
        <f>SUM(X40:X40)</f>
        <v>0</v>
      </c>
      <c r="Y41" s="453" t="str">
        <f>IF(X41*14=0,"",X41*14)</f>
        <v/>
      </c>
      <c r="Z41" s="455" t="s">
        <v>17</v>
      </c>
      <c r="AA41" s="456" t="s">
        <v>17</v>
      </c>
      <c r="AB41" s="452">
        <f>SUM(AB40:AB40)</f>
        <v>0</v>
      </c>
      <c r="AC41" s="453" t="str">
        <f>IF(AB41*14=0,"",AB41*14)</f>
        <v/>
      </c>
      <c r="AD41" s="454">
        <f>SUM(AD40:AD40)</f>
        <v>0</v>
      </c>
      <c r="AE41" s="453" t="str">
        <f>IF(AD41*14=0,"",AD41*14)</f>
        <v/>
      </c>
      <c r="AF41" s="455" t="s">
        <v>17</v>
      </c>
      <c r="AG41" s="456" t="s">
        <v>17</v>
      </c>
      <c r="AH41" s="457">
        <f>SUM(AH40:AH40)</f>
        <v>0</v>
      </c>
      <c r="AI41" s="453">
        <v>10</v>
      </c>
      <c r="AJ41" s="454">
        <f>SUM(AJ40:AJ40)</f>
        <v>0</v>
      </c>
      <c r="AK41" s="453" t="str">
        <f>IF(AJ41*14=0,"",AJ41*14)</f>
        <v/>
      </c>
      <c r="AL41" s="455" t="s">
        <v>17</v>
      </c>
      <c r="AM41" s="456" t="s">
        <v>17</v>
      </c>
      <c r="AN41" s="458">
        <v>1</v>
      </c>
      <c r="AO41" s="459">
        <v>10</v>
      </c>
      <c r="AP41" s="460" t="str">
        <f>IF(F41+L41+R41+X41+AD41+AJ41=0,"",F41+L41+R41+X41+AD41+AJ41)</f>
        <v/>
      </c>
      <c r="AQ41" s="461"/>
      <c r="AR41" s="455" t="s">
        <v>17</v>
      </c>
      <c r="AS41" s="462" t="s">
        <v>41</v>
      </c>
    </row>
    <row r="42" spans="1:47" ht="15.75" customHeight="1" thickBot="1" x14ac:dyDescent="0.25">
      <c r="A42" s="463"/>
      <c r="B42" s="464"/>
      <c r="C42" s="465" t="s">
        <v>43</v>
      </c>
      <c r="D42" s="466">
        <f>D38+D41</f>
        <v>16</v>
      </c>
      <c r="E42" s="467">
        <f>SUM(E38,E41)</f>
        <v>186</v>
      </c>
      <c r="F42" s="468">
        <f>F38+F41</f>
        <v>28</v>
      </c>
      <c r="G42" s="467">
        <f>SUM(G38,G41)</f>
        <v>310</v>
      </c>
      <c r="H42" s="469" t="s">
        <v>17</v>
      </c>
      <c r="I42" s="470" t="s">
        <v>17</v>
      </c>
      <c r="J42" s="471">
        <f>J38+J41</f>
        <v>13</v>
      </c>
      <c r="K42" s="467">
        <f>SUM(K38,K41)</f>
        <v>194</v>
      </c>
      <c r="L42" s="468">
        <f>L38+L41</f>
        <v>20</v>
      </c>
      <c r="M42" s="467">
        <f>SUM(M38,M41)</f>
        <v>280</v>
      </c>
      <c r="N42" s="469" t="s">
        <v>17</v>
      </c>
      <c r="O42" s="470" t="s">
        <v>17</v>
      </c>
      <c r="P42" s="466">
        <f>P38+P41</f>
        <v>14</v>
      </c>
      <c r="Q42" s="467">
        <f>SUM(Q38,Q41)</f>
        <v>200</v>
      </c>
      <c r="R42" s="468">
        <f>R38+R41</f>
        <v>18</v>
      </c>
      <c r="S42" s="467">
        <f>SUM(S38,S41)</f>
        <v>248</v>
      </c>
      <c r="T42" s="472" t="s">
        <v>17</v>
      </c>
      <c r="U42" s="470" t="s">
        <v>17</v>
      </c>
      <c r="V42" s="471">
        <f>V38+V41</f>
        <v>9</v>
      </c>
      <c r="W42" s="467">
        <f>SUM(W38,W41)</f>
        <v>130</v>
      </c>
      <c r="X42" s="468">
        <f>X38+X41</f>
        <v>23</v>
      </c>
      <c r="Y42" s="467">
        <f>SUM(Y38,Y41)</f>
        <v>318</v>
      </c>
      <c r="Z42" s="469" t="s">
        <v>17</v>
      </c>
      <c r="AA42" s="470" t="s">
        <v>17</v>
      </c>
      <c r="AB42" s="466">
        <v>16</v>
      </c>
      <c r="AC42" s="467">
        <v>228</v>
      </c>
      <c r="AD42" s="468">
        <v>16</v>
      </c>
      <c r="AE42" s="467">
        <v>220</v>
      </c>
      <c r="AF42" s="469" t="s">
        <v>17</v>
      </c>
      <c r="AG42" s="470" t="s">
        <v>17</v>
      </c>
      <c r="AH42" s="471">
        <f>AH38+AH41</f>
        <v>6</v>
      </c>
      <c r="AI42" s="467">
        <f>SUM(AI38,AI41)</f>
        <v>74</v>
      </c>
      <c r="AJ42" s="468">
        <f>AJ38+AJ41</f>
        <v>22</v>
      </c>
      <c r="AK42" s="467">
        <f>SUM(AK38,AK41)</f>
        <v>220</v>
      </c>
      <c r="AL42" s="469" t="s">
        <v>17</v>
      </c>
      <c r="AM42" s="470" t="s">
        <v>17</v>
      </c>
      <c r="AN42" s="473">
        <v>78</v>
      </c>
      <c r="AO42" s="271">
        <v>1042</v>
      </c>
      <c r="AP42" s="474">
        <f>IF(F42+L42+R42+X42+AD42+AJ42=0,"",F42+L42+R42+X42+AD42+AJ42)</f>
        <v>127</v>
      </c>
      <c r="AQ42" s="271">
        <v>1550</v>
      </c>
      <c r="AR42" s="469" t="s">
        <v>17</v>
      </c>
      <c r="AS42" s="475" t="s">
        <v>41</v>
      </c>
    </row>
    <row r="43" spans="1:47" ht="15.75" customHeight="1" thickTop="1" thickBot="1" x14ac:dyDescent="0.25">
      <c r="A43" s="503"/>
      <c r="B43" s="476"/>
      <c r="C43" s="477"/>
      <c r="D43" s="1084"/>
      <c r="E43" s="1085"/>
      <c r="F43" s="1085"/>
      <c r="G43" s="1085"/>
      <c r="H43" s="1085"/>
      <c r="I43" s="1085"/>
      <c r="J43" s="1085"/>
      <c r="K43" s="1085"/>
      <c r="L43" s="1085"/>
      <c r="M43" s="1085"/>
      <c r="N43" s="1085"/>
      <c r="O43" s="1085"/>
      <c r="P43" s="1085"/>
      <c r="Q43" s="1085"/>
      <c r="R43" s="1085"/>
      <c r="S43" s="1085"/>
      <c r="T43" s="1085"/>
      <c r="U43" s="1085"/>
      <c r="V43" s="1085"/>
      <c r="W43" s="1085"/>
      <c r="X43" s="1085"/>
      <c r="Y43" s="1085"/>
      <c r="Z43" s="1085"/>
      <c r="AA43" s="1085"/>
      <c r="AB43" s="1084"/>
      <c r="AC43" s="1085"/>
      <c r="AD43" s="1085"/>
      <c r="AE43" s="1085"/>
      <c r="AF43" s="1085"/>
      <c r="AG43" s="1085"/>
      <c r="AH43" s="1085"/>
      <c r="AI43" s="1085"/>
      <c r="AJ43" s="1085"/>
      <c r="AK43" s="1085"/>
      <c r="AL43" s="1085"/>
      <c r="AM43" s="1085"/>
      <c r="AN43" s="1082"/>
      <c r="AO43" s="1081"/>
      <c r="AP43" s="1081"/>
      <c r="AQ43" s="1081"/>
      <c r="AR43" s="1081"/>
      <c r="AS43" s="1083"/>
    </row>
    <row r="44" spans="1:47" ht="15.75" customHeight="1" thickTop="1" x14ac:dyDescent="0.2">
      <c r="A44" s="504" t="s">
        <v>193</v>
      </c>
      <c r="B44" s="478" t="s">
        <v>15</v>
      </c>
      <c r="C44" s="479" t="s">
        <v>20</v>
      </c>
      <c r="D44" s="480"/>
      <c r="E44" s="480"/>
      <c r="F44" s="480"/>
      <c r="G44" s="480"/>
      <c r="H44" s="480"/>
      <c r="I44" s="480"/>
      <c r="J44" s="480"/>
      <c r="K44" s="480"/>
      <c r="L44" s="480"/>
      <c r="M44" s="481">
        <v>160</v>
      </c>
      <c r="N44" s="481" t="s">
        <v>17</v>
      </c>
      <c r="O44" s="481" t="s">
        <v>141</v>
      </c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0"/>
      <c r="AL44" s="480"/>
      <c r="AM44" s="482"/>
      <c r="AN44" s="86"/>
      <c r="AO44" s="87"/>
      <c r="AP44" s="87"/>
      <c r="AQ44" s="87"/>
      <c r="AR44" s="87"/>
      <c r="AS44" s="88"/>
    </row>
    <row r="45" spans="1:47" ht="15.75" customHeight="1" x14ac:dyDescent="0.2">
      <c r="A45" s="505" t="s">
        <v>194</v>
      </c>
      <c r="B45" s="364" t="s">
        <v>15</v>
      </c>
      <c r="C45" s="365" t="s">
        <v>21</v>
      </c>
      <c r="D45" s="293"/>
      <c r="E45" s="293"/>
      <c r="F45" s="293"/>
      <c r="G45" s="293"/>
      <c r="H45" s="483"/>
      <c r="I45" s="483"/>
      <c r="J45" s="483"/>
      <c r="K45" s="293"/>
      <c r="L45" s="293"/>
      <c r="M45" s="293"/>
      <c r="N45" s="483"/>
      <c r="O45" s="483"/>
      <c r="P45" s="483"/>
      <c r="Q45" s="293"/>
      <c r="R45" s="293"/>
      <c r="S45" s="293"/>
      <c r="T45" s="483"/>
      <c r="U45" s="483"/>
      <c r="V45" s="483"/>
      <c r="W45" s="293"/>
      <c r="X45" s="293"/>
      <c r="Y45" s="346">
        <v>160</v>
      </c>
      <c r="Z45" s="347" t="s">
        <v>17</v>
      </c>
      <c r="AA45" s="347" t="s">
        <v>141</v>
      </c>
      <c r="AB45" s="483"/>
      <c r="AC45" s="293"/>
      <c r="AD45" s="293"/>
      <c r="AE45" s="293"/>
      <c r="AF45" s="483"/>
      <c r="AG45" s="483"/>
      <c r="AH45" s="483"/>
      <c r="AI45" s="293"/>
      <c r="AJ45" s="293"/>
      <c r="AK45" s="232"/>
      <c r="AL45" s="169"/>
      <c r="AM45" s="484"/>
      <c r="AN45" s="86"/>
      <c r="AO45" s="87"/>
      <c r="AP45" s="87"/>
      <c r="AQ45" s="87"/>
      <c r="AR45" s="87"/>
      <c r="AS45" s="88"/>
    </row>
    <row r="46" spans="1:47" ht="15.75" customHeight="1" thickBot="1" x14ac:dyDescent="0.25">
      <c r="A46" s="506" t="s">
        <v>195</v>
      </c>
      <c r="B46" s="373" t="s">
        <v>15</v>
      </c>
      <c r="C46" s="374" t="s">
        <v>33</v>
      </c>
      <c r="D46" s="485"/>
      <c r="E46" s="485"/>
      <c r="F46" s="485"/>
      <c r="G46" s="485"/>
      <c r="H46" s="486"/>
      <c r="I46" s="486"/>
      <c r="J46" s="486"/>
      <c r="K46" s="485"/>
      <c r="L46" s="485"/>
      <c r="M46" s="485"/>
      <c r="N46" s="486"/>
      <c r="O46" s="486"/>
      <c r="P46" s="486"/>
      <c r="Q46" s="485"/>
      <c r="R46" s="485"/>
      <c r="S46" s="485"/>
      <c r="T46" s="486"/>
      <c r="U46" s="486"/>
      <c r="V46" s="486"/>
      <c r="W46" s="485"/>
      <c r="X46" s="485"/>
      <c r="Y46" s="485"/>
      <c r="Z46" s="486"/>
      <c r="AA46" s="486"/>
      <c r="AB46" s="486"/>
      <c r="AC46" s="485"/>
      <c r="AD46" s="485"/>
      <c r="AE46" s="485"/>
      <c r="AF46" s="486"/>
      <c r="AG46" s="486"/>
      <c r="AH46" s="486"/>
      <c r="AI46" s="485"/>
      <c r="AJ46" s="485"/>
      <c r="AK46" s="346">
        <v>80</v>
      </c>
      <c r="AL46" s="347" t="s">
        <v>17</v>
      </c>
      <c r="AM46" s="347" t="s">
        <v>141</v>
      </c>
      <c r="AN46" s="86"/>
      <c r="AO46" s="87"/>
      <c r="AP46" s="87"/>
      <c r="AQ46" s="87"/>
      <c r="AR46" s="87"/>
      <c r="AS46" s="88"/>
    </row>
    <row r="47" spans="1:47" ht="10.15" customHeight="1" thickTop="1" x14ac:dyDescent="0.2">
      <c r="A47" s="1094"/>
      <c r="B47" s="1095"/>
      <c r="C47" s="1095"/>
      <c r="D47" s="1095"/>
      <c r="E47" s="1095"/>
      <c r="F47" s="1095"/>
      <c r="G47" s="1095"/>
      <c r="H47" s="1095"/>
      <c r="I47" s="1095"/>
      <c r="J47" s="1095"/>
      <c r="K47" s="1095"/>
      <c r="L47" s="1095"/>
      <c r="M47" s="1095"/>
      <c r="N47" s="1095"/>
      <c r="O47" s="1095"/>
      <c r="P47" s="1095"/>
      <c r="Q47" s="1095"/>
      <c r="R47" s="1095"/>
      <c r="S47" s="1095"/>
      <c r="T47" s="1095"/>
      <c r="U47" s="1095"/>
      <c r="V47" s="1095"/>
      <c r="W47" s="1095"/>
      <c r="X47" s="1095"/>
      <c r="Y47" s="1095"/>
      <c r="Z47" s="1095"/>
      <c r="AA47" s="1095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91"/>
      <c r="AO47" s="92"/>
      <c r="AP47" s="92"/>
      <c r="AQ47" s="92"/>
      <c r="AR47" s="92"/>
      <c r="AS47" s="93"/>
    </row>
    <row r="48" spans="1:47" ht="15.75" customHeight="1" x14ac:dyDescent="0.2">
      <c r="A48" s="1091" t="s">
        <v>22</v>
      </c>
      <c r="B48" s="1092"/>
      <c r="C48" s="1092"/>
      <c r="D48" s="1092"/>
      <c r="E48" s="1092"/>
      <c r="F48" s="1092"/>
      <c r="G48" s="1092"/>
      <c r="H48" s="1092"/>
      <c r="I48" s="1092"/>
      <c r="J48" s="1092"/>
      <c r="K48" s="1092"/>
      <c r="L48" s="1092"/>
      <c r="M48" s="1092"/>
      <c r="N48" s="1092"/>
      <c r="O48" s="1092"/>
      <c r="P48" s="1092"/>
      <c r="Q48" s="1092"/>
      <c r="R48" s="1092"/>
      <c r="S48" s="1092"/>
      <c r="T48" s="1092"/>
      <c r="U48" s="1092"/>
      <c r="V48" s="1092"/>
      <c r="W48" s="1092"/>
      <c r="X48" s="1092"/>
      <c r="Y48" s="1092"/>
      <c r="Z48" s="1092"/>
      <c r="AA48" s="1092"/>
      <c r="AB48" s="490"/>
      <c r="AC48" s="490"/>
      <c r="AD48" s="490"/>
      <c r="AE48" s="490"/>
      <c r="AF48" s="490"/>
      <c r="AG48" s="490"/>
      <c r="AH48" s="490"/>
      <c r="AI48" s="490"/>
      <c r="AJ48" s="490"/>
      <c r="AK48" s="490"/>
      <c r="AL48" s="490"/>
      <c r="AM48" s="490"/>
      <c r="AN48" s="91"/>
      <c r="AO48" s="92"/>
      <c r="AP48" s="92"/>
      <c r="AQ48" s="92"/>
      <c r="AR48" s="92"/>
      <c r="AS48" s="93"/>
    </row>
    <row r="49" spans="1:45" ht="15.75" customHeight="1" x14ac:dyDescent="0.2">
      <c r="A49" s="491"/>
      <c r="B49" s="280"/>
      <c r="C49" s="492" t="s">
        <v>23</v>
      </c>
      <c r="D49" s="356"/>
      <c r="E49" s="353"/>
      <c r="F49" s="353"/>
      <c r="G49" s="353"/>
      <c r="H49" s="155"/>
      <c r="I49" s="357" t="str">
        <f>IF(COUNTIF(I12:I46,"A")=0,"",COUNTIF(I12:I46,"A"))</f>
        <v/>
      </c>
      <c r="J49" s="356"/>
      <c r="K49" s="353"/>
      <c r="L49" s="353"/>
      <c r="M49" s="353"/>
      <c r="N49" s="155"/>
      <c r="O49" s="357">
        <f>IF(COUNTIF(O12:O46,"A")=0,"",COUNTIF(O12:O46,"A"))</f>
        <v>1</v>
      </c>
      <c r="P49" s="356"/>
      <c r="Q49" s="353"/>
      <c r="R49" s="353"/>
      <c r="S49" s="353"/>
      <c r="T49" s="155"/>
      <c r="U49" s="357" t="str">
        <f>IF(COUNTIF(U12:U46,"A")=0,"",COUNTIF(U12:U46,"A"))</f>
        <v/>
      </c>
      <c r="V49" s="356"/>
      <c r="W49" s="353"/>
      <c r="X49" s="353"/>
      <c r="Y49" s="353"/>
      <c r="Z49" s="155"/>
      <c r="AA49" s="357">
        <f>IF(COUNTIF(AA12:AA46,"A")=0,"",COUNTIF(AA12:AA46,"A"))</f>
        <v>1</v>
      </c>
      <c r="AB49" s="356"/>
      <c r="AC49" s="353"/>
      <c r="AD49" s="353"/>
      <c r="AE49" s="353"/>
      <c r="AF49" s="155"/>
      <c r="AG49" s="357" t="str">
        <f>IF(COUNTIF(AG12:AG46,"A")=0,"",COUNTIF(AG12:AG46,"A"))</f>
        <v/>
      </c>
      <c r="AH49" s="356"/>
      <c r="AI49" s="353"/>
      <c r="AJ49" s="353"/>
      <c r="AK49" s="353"/>
      <c r="AL49" s="155"/>
      <c r="AM49" s="357">
        <f>IF(COUNTIF(AM12:AM46,"A")=0,"",COUNTIF(AM12:AM46,"A"))</f>
        <v>1</v>
      </c>
      <c r="AN49" s="352"/>
      <c r="AO49" s="353"/>
      <c r="AP49" s="353"/>
      <c r="AQ49" s="353"/>
      <c r="AR49" s="155"/>
      <c r="AS49" s="493">
        <f t="shared" ref="AS49:AS61" si="20">IF(SUM(I49:AM49)=0,"",SUM(I49:AM49))</f>
        <v>3</v>
      </c>
    </row>
    <row r="50" spans="1:45" ht="15.75" customHeight="1" x14ac:dyDescent="0.2">
      <c r="A50" s="491"/>
      <c r="B50" s="280"/>
      <c r="C50" s="492" t="s">
        <v>24</v>
      </c>
      <c r="D50" s="356"/>
      <c r="E50" s="353"/>
      <c r="F50" s="353"/>
      <c r="G50" s="353"/>
      <c r="H50" s="155"/>
      <c r="I50" s="357" t="str">
        <f>IF(COUNTIF(I12:I46,"B")=0,"",COUNTIF(I12:I46,"B"))</f>
        <v/>
      </c>
      <c r="J50" s="356"/>
      <c r="K50" s="353"/>
      <c r="L50" s="353"/>
      <c r="M50" s="353"/>
      <c r="N50" s="155"/>
      <c r="O50" s="357" t="str">
        <f>IF(COUNTIF(O12:O46,"B")=0,"",COUNTIF(O12:O46,"B"))</f>
        <v/>
      </c>
      <c r="P50" s="356"/>
      <c r="Q50" s="353"/>
      <c r="R50" s="353"/>
      <c r="S50" s="353"/>
      <c r="T50" s="155"/>
      <c r="U50" s="357" t="str">
        <f>IF(COUNTIF(U12:U46,"B")=0,"",COUNTIF(U12:U46,"B"))</f>
        <v/>
      </c>
      <c r="V50" s="356"/>
      <c r="W50" s="353"/>
      <c r="X50" s="353"/>
      <c r="Y50" s="353"/>
      <c r="Z50" s="155"/>
      <c r="AA50" s="357" t="str">
        <f>IF(COUNTIF(AA12:AA46,"B")=0,"",COUNTIF(AA12:AA46,"B"))</f>
        <v/>
      </c>
      <c r="AB50" s="356"/>
      <c r="AC50" s="353"/>
      <c r="AD50" s="353"/>
      <c r="AE50" s="353"/>
      <c r="AF50" s="155"/>
      <c r="AG50" s="357" t="str">
        <f>IF(COUNTIF(AG12:AG46,"B")=0,"",COUNTIF(AG12:AG46,"B"))</f>
        <v/>
      </c>
      <c r="AH50" s="356"/>
      <c r="AI50" s="353"/>
      <c r="AJ50" s="353"/>
      <c r="AK50" s="353"/>
      <c r="AL50" s="155"/>
      <c r="AM50" s="357">
        <v>1</v>
      </c>
      <c r="AN50" s="352"/>
      <c r="AO50" s="353"/>
      <c r="AP50" s="353"/>
      <c r="AQ50" s="353"/>
      <c r="AR50" s="155"/>
      <c r="AS50" s="493">
        <f t="shared" si="20"/>
        <v>1</v>
      </c>
    </row>
    <row r="51" spans="1:45" ht="15.75" customHeight="1" x14ac:dyDescent="0.2">
      <c r="A51" s="491"/>
      <c r="B51" s="280"/>
      <c r="C51" s="492" t="s">
        <v>58</v>
      </c>
      <c r="D51" s="356"/>
      <c r="E51" s="353"/>
      <c r="F51" s="353"/>
      <c r="G51" s="353"/>
      <c r="H51" s="155"/>
      <c r="I51" s="357">
        <f>IF(COUNTIF(I12:I46,"ÉÉ")=0,"",COUNTIF(I12:I46,"ÉÉ"))</f>
        <v>1</v>
      </c>
      <c r="J51" s="356"/>
      <c r="K51" s="353"/>
      <c r="L51" s="353"/>
      <c r="M51" s="353"/>
      <c r="N51" s="155"/>
      <c r="O51" s="357">
        <f>IF(COUNTIF(O12:O46,"ÉÉ")=0,"",COUNTIF(O12:O46,"ÉÉ"))</f>
        <v>1</v>
      </c>
      <c r="P51" s="356"/>
      <c r="Q51" s="353"/>
      <c r="R51" s="353"/>
      <c r="S51" s="353"/>
      <c r="T51" s="155"/>
      <c r="U51" s="357">
        <f>IF(COUNTIF(U12:U46,"ÉÉ")=0,"",COUNTIF(U12:U46,"ÉÉ"))</f>
        <v>1</v>
      </c>
      <c r="V51" s="356"/>
      <c r="W51" s="353"/>
      <c r="X51" s="353"/>
      <c r="Y51" s="353"/>
      <c r="Z51" s="155"/>
      <c r="AA51" s="357" t="str">
        <f>IF(COUNTIF(AA12:AA46,"ÉÉ")=0,"",COUNTIF(AA12:AA46,"ÉÉ"))</f>
        <v/>
      </c>
      <c r="AB51" s="356"/>
      <c r="AC51" s="353"/>
      <c r="AD51" s="353"/>
      <c r="AE51" s="353"/>
      <c r="AF51" s="155"/>
      <c r="AG51" s="357" t="str">
        <f>IF(COUNTIF(AG12:AG46,"ÉÉ")=0,"",COUNTIF(AG12:AG46,"ÉÉ"))</f>
        <v/>
      </c>
      <c r="AH51" s="356"/>
      <c r="AI51" s="353"/>
      <c r="AJ51" s="353"/>
      <c r="AK51" s="353"/>
      <c r="AL51" s="155"/>
      <c r="AM51" s="357">
        <f>IF(COUNTIF(AM12:AM46,"ÉÉ")=0,"",COUNTIF(AM12:AM46,"ÉÉ"))</f>
        <v>1</v>
      </c>
      <c r="AN51" s="352"/>
      <c r="AO51" s="353"/>
      <c r="AP51" s="353"/>
      <c r="AQ51" s="353"/>
      <c r="AR51" s="155"/>
      <c r="AS51" s="493">
        <f t="shared" si="20"/>
        <v>4</v>
      </c>
    </row>
    <row r="52" spans="1:45" ht="15.75" customHeight="1" x14ac:dyDescent="0.2">
      <c r="A52" s="491"/>
      <c r="B52" s="280"/>
      <c r="C52" s="492" t="s">
        <v>59</v>
      </c>
      <c r="D52" s="362"/>
      <c r="E52" s="360"/>
      <c r="F52" s="360"/>
      <c r="G52" s="360"/>
      <c r="H52" s="361"/>
      <c r="I52" s="357" t="str">
        <f>IF(COUNTIF(I12:I46,"ÉÉ(Z)")=0,"",COUNTIF(I12:I46,"ÉÉ(Z)"))</f>
        <v/>
      </c>
      <c r="J52" s="362"/>
      <c r="K52" s="360"/>
      <c r="L52" s="360"/>
      <c r="M52" s="360"/>
      <c r="N52" s="361"/>
      <c r="O52" s="357" t="str">
        <f>IF(COUNTIF(O12:O46,"ÉÉ(Z)")=0,"",COUNTIF(O12:O46,"ÉÉ(Z)"))</f>
        <v/>
      </c>
      <c r="P52" s="362"/>
      <c r="Q52" s="360"/>
      <c r="R52" s="360"/>
      <c r="S52" s="360"/>
      <c r="T52" s="361"/>
      <c r="U52" s="357" t="str">
        <f>IF(COUNTIF(U12:U46,"ÉÉ(Z)")=0,"",COUNTIF(U12:U46,"ÉÉ(Z)"))</f>
        <v/>
      </c>
      <c r="V52" s="362"/>
      <c r="W52" s="360"/>
      <c r="X52" s="360"/>
      <c r="Y52" s="360"/>
      <c r="Z52" s="361"/>
      <c r="AA52" s="357" t="str">
        <f>IF(COUNTIF(AA12:AA46,"ÉÉ(Z)")=0,"",COUNTIF(AA12:AA46,"ÉÉ(Z)"))</f>
        <v/>
      </c>
      <c r="AB52" s="362"/>
      <c r="AC52" s="360"/>
      <c r="AD52" s="360"/>
      <c r="AE52" s="360"/>
      <c r="AF52" s="361"/>
      <c r="AG52" s="357" t="str">
        <f>IF(COUNTIF(AG12:AG46,"ÉÉ(Z)")=0,"",COUNTIF(AG12:AG46,"ÉÉ(Z)"))</f>
        <v/>
      </c>
      <c r="AH52" s="362"/>
      <c r="AI52" s="360"/>
      <c r="AJ52" s="360"/>
      <c r="AK52" s="360"/>
      <c r="AL52" s="361"/>
      <c r="AM52" s="357" t="str">
        <f>IF(COUNTIF(AM12:AM46,"ÉÉ(Z)")=0,"",COUNTIF(AM12:AM46,"ÉÉ(Z)"))</f>
        <v/>
      </c>
      <c r="AN52" s="359"/>
      <c r="AO52" s="360"/>
      <c r="AP52" s="360"/>
      <c r="AQ52" s="360"/>
      <c r="AR52" s="361"/>
      <c r="AS52" s="493" t="str">
        <f t="shared" si="20"/>
        <v/>
      </c>
    </row>
    <row r="53" spans="1:45" ht="15.75" customHeight="1" x14ac:dyDescent="0.2">
      <c r="A53" s="491"/>
      <c r="B53" s="280"/>
      <c r="C53" s="492" t="s">
        <v>60</v>
      </c>
      <c r="D53" s="356"/>
      <c r="E53" s="353"/>
      <c r="F53" s="353"/>
      <c r="G53" s="353"/>
      <c r="H53" s="155"/>
      <c r="I53" s="357" t="str">
        <f>IF(COUNTIF(I12:I46,"GYJ")=0,"",COUNTIF(I12:I46,"GYJ"))</f>
        <v/>
      </c>
      <c r="J53" s="356"/>
      <c r="K53" s="353"/>
      <c r="L53" s="353"/>
      <c r="M53" s="353"/>
      <c r="N53" s="155"/>
      <c r="O53" s="357">
        <f>IF(COUNTIF(O12:O46,"GYJ")=0,"",COUNTIF(O12:O46,"GYJ"))</f>
        <v>2</v>
      </c>
      <c r="P53" s="356"/>
      <c r="Q53" s="353"/>
      <c r="R53" s="353"/>
      <c r="S53" s="353"/>
      <c r="T53" s="155"/>
      <c r="U53" s="357">
        <f>IF(COUNTIF(U12:U46,"GYJ")=0,"",COUNTIF(U12:U46,"GYJ"))</f>
        <v>1</v>
      </c>
      <c r="V53" s="356"/>
      <c r="W53" s="353"/>
      <c r="X53" s="353"/>
      <c r="Y53" s="353"/>
      <c r="Z53" s="155"/>
      <c r="AA53" s="357">
        <f>IF(COUNTIF(AA12:AA46,"GYJ")=0,"",COUNTIF(AA12:AA46,"GYJ"))</f>
        <v>1</v>
      </c>
      <c r="AB53" s="356"/>
      <c r="AC53" s="353"/>
      <c r="AD53" s="353"/>
      <c r="AE53" s="353"/>
      <c r="AF53" s="155"/>
      <c r="AG53" s="357">
        <f>IF(COUNTIF(AG12:AG46,"GYJ")=0,"",COUNTIF(AG12:AG46,"GYJ"))</f>
        <v>1</v>
      </c>
      <c r="AH53" s="356"/>
      <c r="AI53" s="353"/>
      <c r="AJ53" s="353"/>
      <c r="AK53" s="353"/>
      <c r="AL53" s="155"/>
      <c r="AM53" s="357">
        <f>IF(COUNTIF(AM12:AM46,"GYJ")=0,"",COUNTIF(AM12:AM46,"GYJ"))</f>
        <v>2</v>
      </c>
      <c r="AN53" s="352"/>
      <c r="AO53" s="353"/>
      <c r="AP53" s="353"/>
      <c r="AQ53" s="353"/>
      <c r="AR53" s="155"/>
      <c r="AS53" s="493">
        <f t="shared" si="20"/>
        <v>7</v>
      </c>
    </row>
    <row r="54" spans="1:45" ht="15.75" customHeight="1" x14ac:dyDescent="0.2">
      <c r="A54" s="491"/>
      <c r="B54" s="492"/>
      <c r="C54" s="492" t="s">
        <v>61</v>
      </c>
      <c r="D54" s="356"/>
      <c r="E54" s="353"/>
      <c r="F54" s="353"/>
      <c r="G54" s="353"/>
      <c r="H54" s="155"/>
      <c r="I54" s="357" t="str">
        <f>IF(COUNTIF(I12:I46,"GYJ(Z)")=0,"",COUNTIF(I12:I46,"GYJ(Z)"))</f>
        <v/>
      </c>
      <c r="J54" s="356"/>
      <c r="K54" s="353"/>
      <c r="L54" s="353"/>
      <c r="M54" s="353"/>
      <c r="N54" s="155"/>
      <c r="O54" s="357" t="str">
        <f>IF(COUNTIF(O12:O46,"GYJ(Z)")=0,"",COUNTIF(O12:O46,"GYJ(Z)"))</f>
        <v/>
      </c>
      <c r="P54" s="356"/>
      <c r="Q54" s="353"/>
      <c r="R54" s="353"/>
      <c r="S54" s="353"/>
      <c r="T54" s="155"/>
      <c r="U54" s="357" t="str">
        <f>IF(COUNTIF(U12:U46,"GYJ(Z)")=0,"",COUNTIF(U12:U46,"GYJ(Z)"))</f>
        <v/>
      </c>
      <c r="V54" s="356"/>
      <c r="W54" s="353"/>
      <c r="X54" s="353"/>
      <c r="Y54" s="353"/>
      <c r="Z54" s="155"/>
      <c r="AA54" s="357" t="str">
        <f>IF(COUNTIF(AA12:AA46,"GYJ(Z)")=0,"",COUNTIF(AA12:AA46,"GYJ(Z)"))</f>
        <v/>
      </c>
      <c r="AB54" s="356"/>
      <c r="AC54" s="353"/>
      <c r="AD54" s="353"/>
      <c r="AE54" s="353"/>
      <c r="AF54" s="155"/>
      <c r="AG54" s="357" t="str">
        <f>IF(COUNTIF(AG12:AG46,"GYJ(Z)")=0,"",COUNTIF(AG12:AG46,"GYJ(Z)"))</f>
        <v/>
      </c>
      <c r="AH54" s="356"/>
      <c r="AI54" s="353"/>
      <c r="AJ54" s="353"/>
      <c r="AK54" s="353"/>
      <c r="AL54" s="155"/>
      <c r="AM54" s="357" t="str">
        <f>IF(COUNTIF(AM12:AM46,"GYJ(Z)")=0,"",COUNTIF(AM12:AM46,"GYJ(Z)"))</f>
        <v/>
      </c>
      <c r="AN54" s="352"/>
      <c r="AO54" s="353"/>
      <c r="AP54" s="353"/>
      <c r="AQ54" s="353"/>
      <c r="AR54" s="155"/>
      <c r="AS54" s="493" t="str">
        <f t="shared" si="20"/>
        <v/>
      </c>
    </row>
    <row r="55" spans="1:45" ht="15.75" customHeight="1" x14ac:dyDescent="0.2">
      <c r="A55" s="491"/>
      <c r="B55" s="280"/>
      <c r="C55" s="355" t="s">
        <v>35</v>
      </c>
      <c r="D55" s="356"/>
      <c r="E55" s="353"/>
      <c r="F55" s="353"/>
      <c r="G55" s="353"/>
      <c r="H55" s="155"/>
      <c r="I55" s="357" t="str">
        <f>IF(COUNTIF(I12:I46,"K")=0,"",COUNTIF(I12:I46,"K"))</f>
        <v/>
      </c>
      <c r="J55" s="356"/>
      <c r="K55" s="353"/>
      <c r="L55" s="353"/>
      <c r="M55" s="353"/>
      <c r="N55" s="155"/>
      <c r="O55" s="357" t="str">
        <f>IF(COUNTIF(O12:O46,"K")=0,"",COUNTIF(O12:O46,"K"))</f>
        <v/>
      </c>
      <c r="P55" s="356"/>
      <c r="Q55" s="353"/>
      <c r="R55" s="353"/>
      <c r="S55" s="353"/>
      <c r="T55" s="155"/>
      <c r="U55" s="357">
        <f>IF(COUNTIF(U12:U46,"K")=0,"",COUNTIF(U12:U46,"K"))</f>
        <v>1</v>
      </c>
      <c r="V55" s="356"/>
      <c r="W55" s="353"/>
      <c r="X55" s="353"/>
      <c r="Y55" s="353"/>
      <c r="Z55" s="155"/>
      <c r="AA55" s="357" t="str">
        <f>IF(COUNTIF(AA12:AA46,"K")=0,"",COUNTIF(AA12:AA46,"K"))</f>
        <v/>
      </c>
      <c r="AB55" s="356"/>
      <c r="AC55" s="353"/>
      <c r="AD55" s="353"/>
      <c r="AE55" s="353"/>
      <c r="AF55" s="155"/>
      <c r="AG55" s="357" t="str">
        <f>IF(COUNTIF(AG12:AG46,"K")=0,"",COUNTIF(AG12:AG46,"K"))</f>
        <v/>
      </c>
      <c r="AH55" s="356"/>
      <c r="AI55" s="353"/>
      <c r="AJ55" s="353"/>
      <c r="AK55" s="353"/>
      <c r="AL55" s="155"/>
      <c r="AM55" s="357" t="str">
        <f>IF(COUNTIF(AM12:AM46,"K")=0,"",COUNTIF(AM12:AM46,"K"))</f>
        <v/>
      </c>
      <c r="AN55" s="352"/>
      <c r="AO55" s="353"/>
      <c r="AP55" s="353"/>
      <c r="AQ55" s="353"/>
      <c r="AR55" s="155"/>
      <c r="AS55" s="493">
        <f t="shared" si="20"/>
        <v>1</v>
      </c>
    </row>
    <row r="56" spans="1:45" ht="15.75" customHeight="1" x14ac:dyDescent="0.2">
      <c r="A56" s="491"/>
      <c r="B56" s="280"/>
      <c r="C56" s="355" t="s">
        <v>36</v>
      </c>
      <c r="D56" s="356"/>
      <c r="E56" s="353"/>
      <c r="F56" s="353"/>
      <c r="G56" s="353"/>
      <c r="H56" s="155"/>
      <c r="I56" s="357" t="str">
        <f>IF(COUNTIF(I12:I46,"K(Z)")=0,"",COUNTIF(I12:I46,"K(Z)"))</f>
        <v/>
      </c>
      <c r="J56" s="356"/>
      <c r="K56" s="353"/>
      <c r="L56" s="353"/>
      <c r="M56" s="353"/>
      <c r="N56" s="155"/>
      <c r="O56" s="357">
        <f>IF(COUNTIF(O12:O46,"K(Z)")=0,"",COUNTIF(O12:O46,"K(Z)"))</f>
        <v>3</v>
      </c>
      <c r="P56" s="356"/>
      <c r="Q56" s="353"/>
      <c r="R56" s="353"/>
      <c r="S56" s="353"/>
      <c r="T56" s="155"/>
      <c r="U56" s="357">
        <f>IF(COUNTIF(U12:U46,"K(Z)")=0,"",COUNTIF(U12:U46,"K(Z)"))</f>
        <v>2</v>
      </c>
      <c r="V56" s="356"/>
      <c r="W56" s="353"/>
      <c r="X56" s="353"/>
      <c r="Y56" s="353"/>
      <c r="Z56" s="155"/>
      <c r="AA56" s="357">
        <f>IF(COUNTIF(AA12:AA46,"K(Z)")=0,"",COUNTIF(AA12:AA46,"K(Z)"))</f>
        <v>3</v>
      </c>
      <c r="AB56" s="356"/>
      <c r="AC56" s="353"/>
      <c r="AD56" s="353"/>
      <c r="AE56" s="353"/>
      <c r="AF56" s="155"/>
      <c r="AG56" s="357">
        <f>IF(COUNTIF(AG12:AG46,"K(Z)")=0,"",COUNTIF(AG12:AG46,"K(Z)"))</f>
        <v>1</v>
      </c>
      <c r="AH56" s="356"/>
      <c r="AI56" s="353"/>
      <c r="AJ56" s="353"/>
      <c r="AK56" s="353"/>
      <c r="AL56" s="155"/>
      <c r="AM56" s="357">
        <f>IF(COUNTIF(AM12:AM46,"K(Z)")=0,"",COUNTIF(AM12:AM46,"K(Z)"))</f>
        <v>2</v>
      </c>
      <c r="AN56" s="352"/>
      <c r="AO56" s="353"/>
      <c r="AP56" s="353"/>
      <c r="AQ56" s="353"/>
      <c r="AR56" s="155"/>
      <c r="AS56" s="493">
        <f t="shared" si="20"/>
        <v>11</v>
      </c>
    </row>
    <row r="57" spans="1:45" ht="15.75" customHeight="1" x14ac:dyDescent="0.2">
      <c r="A57" s="491"/>
      <c r="B57" s="280"/>
      <c r="C57" s="492" t="s">
        <v>25</v>
      </c>
      <c r="D57" s="356"/>
      <c r="E57" s="353"/>
      <c r="F57" s="353"/>
      <c r="G57" s="353"/>
      <c r="H57" s="155"/>
      <c r="I57" s="357" t="str">
        <f>IF(COUNTIF(I12:I46,"AV")=0,"",COUNTIF(I12:I46,"AV"))</f>
        <v/>
      </c>
      <c r="J57" s="356"/>
      <c r="K57" s="353"/>
      <c r="L57" s="353"/>
      <c r="M57" s="353"/>
      <c r="N57" s="155"/>
      <c r="O57" s="357" t="str">
        <f>IF(COUNTIF(O12:O46,"AV")=0,"",COUNTIF(O12:O46,"AV"))</f>
        <v/>
      </c>
      <c r="P57" s="356"/>
      <c r="Q57" s="353"/>
      <c r="R57" s="353"/>
      <c r="S57" s="353"/>
      <c r="T57" s="155"/>
      <c r="U57" s="357" t="str">
        <f>IF(COUNTIF(U12:U46,"AV")=0,"",COUNTIF(U12:U46,"AV"))</f>
        <v/>
      </c>
      <c r="V57" s="356"/>
      <c r="W57" s="353"/>
      <c r="X57" s="353"/>
      <c r="Y57" s="353"/>
      <c r="Z57" s="155"/>
      <c r="AA57" s="357" t="str">
        <f>IF(COUNTIF(AA12:AA46,"AV")=0,"",COUNTIF(AA12:AA46,"AV"))</f>
        <v/>
      </c>
      <c r="AB57" s="356"/>
      <c r="AC57" s="353"/>
      <c r="AD57" s="353"/>
      <c r="AE57" s="353"/>
      <c r="AF57" s="155"/>
      <c r="AG57" s="357" t="str">
        <f>IF(COUNTIF(AG12:AG46,"AV")=0,"",COUNTIF(AG12:AG46,"AV"))</f>
        <v/>
      </c>
      <c r="AH57" s="356"/>
      <c r="AI57" s="353"/>
      <c r="AJ57" s="353"/>
      <c r="AK57" s="353"/>
      <c r="AL57" s="155"/>
      <c r="AM57" s="357" t="str">
        <f>IF(COUNTIF(AM12:AM46,"AV")=0,"",COUNTIF(AM12:AM46,"AV"))</f>
        <v/>
      </c>
      <c r="AN57" s="352"/>
      <c r="AO57" s="353"/>
      <c r="AP57" s="353"/>
      <c r="AQ57" s="353"/>
      <c r="AR57" s="155"/>
      <c r="AS57" s="493" t="str">
        <f t="shared" si="20"/>
        <v/>
      </c>
    </row>
    <row r="58" spans="1:45" ht="15.75" customHeight="1" x14ac:dyDescent="0.2">
      <c r="A58" s="491"/>
      <c r="B58" s="280"/>
      <c r="C58" s="492" t="s">
        <v>62</v>
      </c>
      <c r="D58" s="356"/>
      <c r="E58" s="353"/>
      <c r="F58" s="353"/>
      <c r="G58" s="353"/>
      <c r="H58" s="155"/>
      <c r="I58" s="357" t="str">
        <f>IF(COUNTIF(I12:I46,"KV")=0,"",COUNTIF(I12:I46,"KV"))</f>
        <v/>
      </c>
      <c r="J58" s="356"/>
      <c r="K58" s="353"/>
      <c r="L58" s="353"/>
      <c r="M58" s="353"/>
      <c r="N58" s="155"/>
      <c r="O58" s="357" t="str">
        <f>IF(COUNTIF(O12:O46,"KV")=0,"",COUNTIF(O12:O46,"KV"))</f>
        <v/>
      </c>
      <c r="P58" s="356"/>
      <c r="Q58" s="353"/>
      <c r="R58" s="353"/>
      <c r="S58" s="353"/>
      <c r="T58" s="155"/>
      <c r="U58" s="357" t="str">
        <f>IF(COUNTIF(U12:U46,"KV")=0,"",COUNTIF(U12:U46,"KV"))</f>
        <v/>
      </c>
      <c r="V58" s="356"/>
      <c r="W58" s="353"/>
      <c r="X58" s="353"/>
      <c r="Y58" s="353"/>
      <c r="Z58" s="155"/>
      <c r="AA58" s="357" t="str">
        <f>IF(COUNTIF(AA12:AA46,"KV")=0,"",COUNTIF(AA12:AA46,"KV"))</f>
        <v/>
      </c>
      <c r="AB58" s="356"/>
      <c r="AC58" s="353"/>
      <c r="AD58" s="353"/>
      <c r="AE58" s="353"/>
      <c r="AF58" s="155"/>
      <c r="AG58" s="357" t="str">
        <f>IF(COUNTIF(AG12:AG46,"KV")=0,"",COUNTIF(AG12:AG46,"KV"))</f>
        <v/>
      </c>
      <c r="AH58" s="356"/>
      <c r="AI58" s="353"/>
      <c r="AJ58" s="353"/>
      <c r="AK58" s="353"/>
      <c r="AL58" s="155"/>
      <c r="AM58" s="357" t="str">
        <f>IF(COUNTIF(AM12:AM46,"KV")=0,"",COUNTIF(AM12:AM46,"KV"))</f>
        <v/>
      </c>
      <c r="AN58" s="352"/>
      <c r="AO58" s="353"/>
      <c r="AP58" s="353"/>
      <c r="AQ58" s="353"/>
      <c r="AR58" s="155"/>
      <c r="AS58" s="493" t="str">
        <f t="shared" si="20"/>
        <v/>
      </c>
    </row>
    <row r="59" spans="1:45" ht="15.75" customHeight="1" x14ac:dyDescent="0.2">
      <c r="A59" s="491"/>
      <c r="B59" s="280"/>
      <c r="C59" s="492" t="s">
        <v>63</v>
      </c>
      <c r="D59" s="366"/>
      <c r="E59" s="367"/>
      <c r="F59" s="367"/>
      <c r="G59" s="367"/>
      <c r="H59" s="239"/>
      <c r="I59" s="357" t="str">
        <f>IF(COUNTIF(I12:I46,"SZG")=0,"",COUNTIF(I12:I46,"SZG"))</f>
        <v/>
      </c>
      <c r="J59" s="366"/>
      <c r="K59" s="367"/>
      <c r="L59" s="367"/>
      <c r="M59" s="367"/>
      <c r="N59" s="239"/>
      <c r="O59" s="357" t="str">
        <f>IF(COUNTIF(O12:O46,"SZG")=0,"",COUNTIF(O12:O46,"SZG"))</f>
        <v/>
      </c>
      <c r="P59" s="366"/>
      <c r="Q59" s="367"/>
      <c r="R59" s="367"/>
      <c r="S59" s="367"/>
      <c r="T59" s="239"/>
      <c r="U59" s="357" t="str">
        <f>IF(COUNTIF(U12:U46,"SZG")=0,"",COUNTIF(U12:U46,"SZG"))</f>
        <v/>
      </c>
      <c r="V59" s="366"/>
      <c r="W59" s="367"/>
      <c r="X59" s="367"/>
      <c r="Y59" s="367"/>
      <c r="Z59" s="239"/>
      <c r="AA59" s="357" t="str">
        <f>IF(COUNTIF(AA12:AA46,"SZG")=0,"",COUNTIF(AA12:AA46,"SZG"))</f>
        <v/>
      </c>
      <c r="AB59" s="366"/>
      <c r="AC59" s="367"/>
      <c r="AD59" s="367"/>
      <c r="AE59" s="367"/>
      <c r="AF59" s="239"/>
      <c r="AG59" s="357" t="str">
        <f>IF(COUNTIF(AG12:AG46,"SZG")=0,"",COUNTIF(AG12:AG46,"SZG"))</f>
        <v/>
      </c>
      <c r="AH59" s="366"/>
      <c r="AI59" s="367"/>
      <c r="AJ59" s="367"/>
      <c r="AK59" s="367"/>
      <c r="AL59" s="239"/>
      <c r="AM59" s="357" t="str">
        <f>IF(COUNTIF(AM12:AM46,"SZG")=0,"",COUNTIF(AM12:AM46,"SZG"))</f>
        <v/>
      </c>
      <c r="AN59" s="352"/>
      <c r="AO59" s="353"/>
      <c r="AP59" s="353"/>
      <c r="AQ59" s="353"/>
      <c r="AR59" s="155"/>
      <c r="AS59" s="493" t="str">
        <f t="shared" si="20"/>
        <v/>
      </c>
    </row>
    <row r="60" spans="1:45" ht="15.75" customHeight="1" x14ac:dyDescent="0.2">
      <c r="A60" s="491"/>
      <c r="B60" s="280"/>
      <c r="C60" s="492" t="s">
        <v>64</v>
      </c>
      <c r="D60" s="366"/>
      <c r="E60" s="367"/>
      <c r="F60" s="367"/>
      <c r="G60" s="367"/>
      <c r="H60" s="239"/>
      <c r="I60" s="357" t="str">
        <f>IF(COUNTIF(I12:I46,"ZV")=0,"",COUNTIF(I12:I46,"ZV"))</f>
        <v/>
      </c>
      <c r="J60" s="366"/>
      <c r="K60" s="367"/>
      <c r="L60" s="367"/>
      <c r="M60" s="367"/>
      <c r="N60" s="239"/>
      <c r="O60" s="357" t="str">
        <f>IF(COUNTIF(O12:O46,"ZV")=0,"",COUNTIF(O12:O46,"ZV"))</f>
        <v/>
      </c>
      <c r="P60" s="366"/>
      <c r="Q60" s="367"/>
      <c r="R60" s="367"/>
      <c r="S60" s="367"/>
      <c r="T60" s="239"/>
      <c r="U60" s="357" t="str">
        <f>IF(COUNTIF(U12:U46,"ZV")=0,"",COUNTIF(U12:U46,"ZV"))</f>
        <v/>
      </c>
      <c r="V60" s="366"/>
      <c r="W60" s="367"/>
      <c r="X60" s="367"/>
      <c r="Y60" s="367"/>
      <c r="Z60" s="239"/>
      <c r="AA60" s="357" t="str">
        <f>IF(COUNTIF(AA12:AA46,"ZV")=0,"",COUNTIF(AA12:AA46,"ZV"))</f>
        <v/>
      </c>
      <c r="AB60" s="366"/>
      <c r="AC60" s="367"/>
      <c r="AD60" s="367"/>
      <c r="AE60" s="367"/>
      <c r="AF60" s="239"/>
      <c r="AG60" s="357" t="str">
        <f>IF(COUNTIF(AG12:AG46,"ZV")=0,"",COUNTIF(AG12:AG46,"ZV"))</f>
        <v/>
      </c>
      <c r="AH60" s="366"/>
      <c r="AI60" s="367"/>
      <c r="AJ60" s="367"/>
      <c r="AK60" s="367"/>
      <c r="AL60" s="239"/>
      <c r="AM60" s="357">
        <f>IF(COUNTIF(AM12:AM46,"ZV")=0,"",COUNTIF(AM12:AM46,"ZV"))</f>
        <v>1</v>
      </c>
      <c r="AN60" s="352"/>
      <c r="AO60" s="353"/>
      <c r="AP60" s="353"/>
      <c r="AQ60" s="353"/>
      <c r="AR60" s="155"/>
      <c r="AS60" s="493">
        <f t="shared" si="20"/>
        <v>1</v>
      </c>
    </row>
    <row r="61" spans="1:45" ht="15.75" customHeight="1" thickBot="1" x14ac:dyDescent="0.25">
      <c r="A61" s="372"/>
      <c r="B61" s="373"/>
      <c r="C61" s="374" t="s">
        <v>26</v>
      </c>
      <c r="D61" s="375"/>
      <c r="E61" s="369"/>
      <c r="F61" s="369"/>
      <c r="G61" s="369"/>
      <c r="H61" s="370"/>
      <c r="I61" s="376">
        <f>IF(SUM(I49:I60)=0,"",SUM(I49:I60))</f>
        <v>1</v>
      </c>
      <c r="J61" s="375"/>
      <c r="K61" s="369"/>
      <c r="L61" s="369"/>
      <c r="M61" s="369"/>
      <c r="N61" s="370"/>
      <c r="O61" s="376">
        <f>IF(SUM(O49:O60)=0,"",SUM(O49:O60))</f>
        <v>7</v>
      </c>
      <c r="P61" s="375"/>
      <c r="Q61" s="369"/>
      <c r="R61" s="369"/>
      <c r="S61" s="369"/>
      <c r="T61" s="370"/>
      <c r="U61" s="376">
        <f>IF(SUM(U49:U60)=0,"",SUM(U49:U60))</f>
        <v>5</v>
      </c>
      <c r="V61" s="375"/>
      <c r="W61" s="369"/>
      <c r="X61" s="369"/>
      <c r="Y61" s="369"/>
      <c r="Z61" s="370"/>
      <c r="AA61" s="376">
        <f>IF(SUM(AA49:AA60)=0,"",SUM(AA49:AA60))</f>
        <v>5</v>
      </c>
      <c r="AB61" s="375"/>
      <c r="AC61" s="369"/>
      <c r="AD61" s="369"/>
      <c r="AE61" s="369"/>
      <c r="AF61" s="370"/>
      <c r="AG61" s="376">
        <f>IF(SUM(AG49:AG60)=0,"",SUM(AG49:AG60))</f>
        <v>2</v>
      </c>
      <c r="AH61" s="375"/>
      <c r="AI61" s="369"/>
      <c r="AJ61" s="369"/>
      <c r="AK61" s="369"/>
      <c r="AL61" s="370"/>
      <c r="AM61" s="376">
        <f>IF(SUM(AM49:AM60)=0,"",SUM(AM49:AM60))</f>
        <v>8</v>
      </c>
      <c r="AN61" s="368"/>
      <c r="AO61" s="369"/>
      <c r="AP61" s="369"/>
      <c r="AQ61" s="369"/>
      <c r="AR61" s="370"/>
      <c r="AS61" s="493">
        <f t="shared" si="20"/>
        <v>28</v>
      </c>
    </row>
    <row r="62" spans="1:45" ht="15.75" customHeight="1" thickTop="1" x14ac:dyDescent="0.2">
      <c r="B62" s="95"/>
      <c r="C62" s="95"/>
      <c r="AS62" s="101"/>
    </row>
    <row r="63" spans="1:45" ht="15.75" customHeight="1" x14ac:dyDescent="0.2">
      <c r="B63" s="95"/>
      <c r="C63" s="95"/>
    </row>
    <row r="64" spans="1:45" ht="15.75" customHeight="1" x14ac:dyDescent="0.2">
      <c r="B64" s="95"/>
      <c r="C64" s="95"/>
    </row>
    <row r="65" spans="2:3" ht="15.75" customHeight="1" x14ac:dyDescent="0.2">
      <c r="B65" s="95"/>
      <c r="C65" s="95"/>
    </row>
    <row r="66" spans="2:3" ht="15.75" customHeight="1" x14ac:dyDescent="0.2">
      <c r="B66" s="95"/>
      <c r="C66" s="95"/>
    </row>
    <row r="67" spans="2:3" ht="15.75" customHeight="1" x14ac:dyDescent="0.2">
      <c r="B67" s="95"/>
      <c r="C67" s="95"/>
    </row>
    <row r="68" spans="2:3" ht="15.75" customHeight="1" x14ac:dyDescent="0.2">
      <c r="B68" s="95"/>
      <c r="C68" s="95"/>
    </row>
    <row r="69" spans="2:3" ht="15.75" customHeight="1" x14ac:dyDescent="0.2">
      <c r="B69" s="95"/>
      <c r="C69" s="95"/>
    </row>
    <row r="70" spans="2:3" ht="15.75" customHeight="1" x14ac:dyDescent="0.2">
      <c r="B70" s="95"/>
      <c r="C70" s="95"/>
    </row>
    <row r="71" spans="2:3" ht="15.75" customHeight="1" x14ac:dyDescent="0.2">
      <c r="B71" s="95"/>
      <c r="C71" s="95"/>
    </row>
    <row r="72" spans="2:3" ht="15.75" customHeight="1" x14ac:dyDescent="0.2">
      <c r="B72" s="95"/>
      <c r="C72" s="95"/>
    </row>
    <row r="73" spans="2:3" ht="15.75" customHeight="1" x14ac:dyDescent="0.2">
      <c r="B73" s="95"/>
      <c r="C73" s="95"/>
    </row>
    <row r="74" spans="2:3" ht="15.75" customHeight="1" x14ac:dyDescent="0.2">
      <c r="B74" s="95"/>
      <c r="C74" s="95"/>
    </row>
    <row r="75" spans="2:3" ht="15.75" customHeight="1" x14ac:dyDescent="0.2">
      <c r="B75" s="95"/>
      <c r="C75" s="95"/>
    </row>
    <row r="76" spans="2:3" ht="15.75" customHeight="1" x14ac:dyDescent="0.2">
      <c r="B76" s="95"/>
      <c r="C76" s="95"/>
    </row>
    <row r="77" spans="2:3" ht="15.75" customHeight="1" x14ac:dyDescent="0.2">
      <c r="B77" s="95"/>
      <c r="C77" s="95"/>
    </row>
    <row r="78" spans="2:3" ht="15.75" customHeight="1" x14ac:dyDescent="0.2">
      <c r="B78" s="95"/>
      <c r="C78" s="95"/>
    </row>
    <row r="79" spans="2:3" ht="15.75" customHeight="1" x14ac:dyDescent="0.2">
      <c r="B79" s="95"/>
      <c r="C79" s="95"/>
    </row>
    <row r="80" spans="2:3" ht="15.75" customHeight="1" x14ac:dyDescent="0.2">
      <c r="B80" s="95"/>
      <c r="C80" s="95"/>
    </row>
    <row r="81" spans="2:3" ht="15.75" customHeight="1" x14ac:dyDescent="0.2">
      <c r="B81" s="95"/>
      <c r="C81" s="95"/>
    </row>
    <row r="82" spans="2:3" ht="15.75" customHeight="1" x14ac:dyDescent="0.2">
      <c r="B82" s="95"/>
      <c r="C82" s="95"/>
    </row>
    <row r="83" spans="2:3" ht="15.75" customHeight="1" x14ac:dyDescent="0.2">
      <c r="B83" s="95"/>
      <c r="C83" s="95"/>
    </row>
    <row r="84" spans="2:3" ht="15.75" customHeight="1" x14ac:dyDescent="0.2">
      <c r="B84" s="95"/>
      <c r="C84" s="95"/>
    </row>
    <row r="85" spans="2:3" ht="15.75" customHeight="1" x14ac:dyDescent="0.2">
      <c r="B85" s="95"/>
      <c r="C85" s="95"/>
    </row>
    <row r="86" spans="2:3" ht="15.75" customHeight="1" x14ac:dyDescent="0.2">
      <c r="B86" s="95"/>
      <c r="C86" s="95"/>
    </row>
    <row r="87" spans="2:3" ht="15.75" customHeight="1" x14ac:dyDescent="0.2">
      <c r="B87" s="95"/>
      <c r="C87" s="95"/>
    </row>
    <row r="88" spans="2:3" ht="15.75" customHeight="1" x14ac:dyDescent="0.2">
      <c r="B88" s="95"/>
      <c r="C88" s="95"/>
    </row>
    <row r="89" spans="2:3" ht="15.75" customHeight="1" x14ac:dyDescent="0.2">
      <c r="B89" s="95"/>
      <c r="C89" s="95"/>
    </row>
    <row r="90" spans="2:3" ht="15.75" customHeight="1" x14ac:dyDescent="0.2">
      <c r="B90" s="95"/>
      <c r="C90" s="95"/>
    </row>
    <row r="91" spans="2:3" ht="15.75" customHeight="1" x14ac:dyDescent="0.2">
      <c r="B91" s="95"/>
      <c r="C91" s="95"/>
    </row>
    <row r="92" spans="2:3" ht="15.75" customHeight="1" x14ac:dyDescent="0.2">
      <c r="B92" s="95"/>
      <c r="C92" s="95"/>
    </row>
    <row r="93" spans="2:3" ht="15.75" customHeight="1" x14ac:dyDescent="0.2">
      <c r="B93" s="95"/>
      <c r="C93" s="95"/>
    </row>
    <row r="94" spans="2:3" ht="15.75" customHeight="1" x14ac:dyDescent="0.2">
      <c r="B94" s="95"/>
      <c r="C94" s="95"/>
    </row>
    <row r="95" spans="2:3" ht="15.75" customHeight="1" x14ac:dyDescent="0.2">
      <c r="B95" s="95"/>
      <c r="C95" s="95"/>
    </row>
    <row r="96" spans="2:3" ht="15.75" customHeight="1" x14ac:dyDescent="0.2">
      <c r="B96" s="95"/>
      <c r="C96" s="95"/>
    </row>
    <row r="97" spans="2:3" ht="15.75" customHeight="1" x14ac:dyDescent="0.2">
      <c r="B97" s="95"/>
      <c r="C97" s="95"/>
    </row>
    <row r="98" spans="2:3" ht="15.75" customHeight="1" x14ac:dyDescent="0.2">
      <c r="B98" s="95"/>
      <c r="C98" s="95"/>
    </row>
    <row r="99" spans="2:3" ht="15.75" customHeight="1" x14ac:dyDescent="0.2">
      <c r="B99" s="95"/>
      <c r="C99" s="95"/>
    </row>
    <row r="100" spans="2:3" ht="15.75" customHeight="1" x14ac:dyDescent="0.2">
      <c r="B100" s="95"/>
      <c r="C100" s="95"/>
    </row>
    <row r="101" spans="2:3" ht="15.75" customHeight="1" x14ac:dyDescent="0.2">
      <c r="B101" s="95"/>
      <c r="C101" s="95"/>
    </row>
    <row r="102" spans="2:3" ht="15.75" customHeight="1" x14ac:dyDescent="0.2">
      <c r="B102" s="95"/>
      <c r="C102" s="95"/>
    </row>
    <row r="103" spans="2:3" ht="15.75" customHeight="1" x14ac:dyDescent="0.2">
      <c r="B103" s="95"/>
      <c r="C103" s="95"/>
    </row>
    <row r="104" spans="2:3" ht="15.75" customHeight="1" x14ac:dyDescent="0.2">
      <c r="B104" s="95"/>
      <c r="C104" s="95"/>
    </row>
    <row r="105" spans="2:3" ht="15.75" customHeight="1" x14ac:dyDescent="0.2">
      <c r="B105" s="95"/>
      <c r="C105" s="95"/>
    </row>
    <row r="106" spans="2:3" ht="15.75" customHeight="1" x14ac:dyDescent="0.2">
      <c r="B106" s="95"/>
      <c r="C106" s="95"/>
    </row>
    <row r="107" spans="2:3" ht="15.75" customHeight="1" x14ac:dyDescent="0.2">
      <c r="B107" s="95"/>
      <c r="C107" s="95"/>
    </row>
    <row r="108" spans="2:3" ht="15.75" customHeight="1" x14ac:dyDescent="0.2">
      <c r="B108" s="95"/>
      <c r="C108" s="95"/>
    </row>
    <row r="109" spans="2:3" ht="15.75" customHeight="1" x14ac:dyDescent="0.2">
      <c r="B109" s="95"/>
      <c r="C109" s="95"/>
    </row>
    <row r="110" spans="2:3" ht="15.75" customHeight="1" x14ac:dyDescent="0.2">
      <c r="B110" s="95"/>
      <c r="C110" s="95"/>
    </row>
    <row r="111" spans="2:3" ht="15.75" customHeight="1" x14ac:dyDescent="0.2">
      <c r="B111" s="95"/>
      <c r="C111" s="95"/>
    </row>
    <row r="112" spans="2:3" ht="15.75" customHeight="1" x14ac:dyDescent="0.2">
      <c r="B112" s="95"/>
      <c r="C112" s="95"/>
    </row>
    <row r="113" spans="2:3" ht="15.75" customHeight="1" x14ac:dyDescent="0.2">
      <c r="B113" s="95"/>
      <c r="C113" s="95"/>
    </row>
    <row r="114" spans="2:3" ht="15.75" customHeight="1" x14ac:dyDescent="0.2">
      <c r="B114" s="95"/>
      <c r="C114" s="95"/>
    </row>
    <row r="115" spans="2:3" ht="15.75" customHeight="1" x14ac:dyDescent="0.2">
      <c r="B115" s="95"/>
      <c r="C115" s="95"/>
    </row>
    <row r="116" spans="2:3" ht="15.75" customHeight="1" x14ac:dyDescent="0.2">
      <c r="B116" s="95"/>
      <c r="C116" s="95"/>
    </row>
    <row r="117" spans="2:3" ht="15.75" customHeight="1" x14ac:dyDescent="0.2">
      <c r="B117" s="95"/>
      <c r="C117" s="95"/>
    </row>
    <row r="118" spans="2:3" ht="15.75" customHeight="1" x14ac:dyDescent="0.2">
      <c r="B118" s="95"/>
      <c r="C118" s="95"/>
    </row>
    <row r="119" spans="2:3" ht="15.75" customHeight="1" x14ac:dyDescent="0.2">
      <c r="B119" s="95"/>
      <c r="C119" s="95"/>
    </row>
    <row r="120" spans="2:3" ht="15.75" customHeight="1" x14ac:dyDescent="0.2">
      <c r="B120" s="95"/>
      <c r="C120" s="95"/>
    </row>
    <row r="121" spans="2:3" ht="15.75" customHeight="1" x14ac:dyDescent="0.2">
      <c r="B121" s="95"/>
      <c r="C121" s="95"/>
    </row>
    <row r="122" spans="2:3" ht="15.75" customHeight="1" x14ac:dyDescent="0.2">
      <c r="B122" s="95"/>
      <c r="C122" s="95"/>
    </row>
    <row r="123" spans="2:3" ht="15.75" customHeight="1" x14ac:dyDescent="0.2">
      <c r="B123" s="95"/>
      <c r="C123" s="95"/>
    </row>
    <row r="124" spans="2:3" ht="15.75" customHeight="1" x14ac:dyDescent="0.2">
      <c r="B124" s="95"/>
      <c r="C124" s="95"/>
    </row>
    <row r="125" spans="2:3" ht="15.75" customHeight="1" x14ac:dyDescent="0.2">
      <c r="B125" s="95"/>
      <c r="C125" s="95"/>
    </row>
    <row r="126" spans="2:3" ht="15.75" customHeight="1" x14ac:dyDescent="0.2"/>
    <row r="127" spans="2:3" ht="15.75" customHeight="1" x14ac:dyDescent="0.2"/>
    <row r="128" spans="2:3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</sheetData>
  <protectedRanges>
    <protectedRange sqref="C48" name="Tartomány4"/>
    <protectedRange sqref="C60:C61" name="Tartomány4_1"/>
    <protectedRange sqref="C22:C24 C26:C29" name="Tartomány1_2_1"/>
    <protectedRange sqref="C35:C36" name="Tartomány1_2_1_4"/>
    <protectedRange sqref="C21" name="Tartomány1_2_1_1"/>
    <protectedRange sqref="C25" name="Tartomány1_2_1_1_1"/>
  </protectedRanges>
  <mergeCells count="55">
    <mergeCell ref="D43:AA43"/>
    <mergeCell ref="AB43:AM43"/>
    <mergeCell ref="AN43:AS43"/>
    <mergeCell ref="A47:AA47"/>
    <mergeCell ref="A48:AA48"/>
    <mergeCell ref="AP8:AQ8"/>
    <mergeCell ref="AR8:AR9"/>
    <mergeCell ref="AS8:AS9"/>
    <mergeCell ref="D39:AA39"/>
    <mergeCell ref="AB39:AM39"/>
    <mergeCell ref="AN39:AS39"/>
    <mergeCell ref="AG8:AG9"/>
    <mergeCell ref="AH8:AI8"/>
    <mergeCell ref="AJ8:AK8"/>
    <mergeCell ref="AL8:AL9"/>
    <mergeCell ref="AM8:AM9"/>
    <mergeCell ref="AN8:AO8"/>
    <mergeCell ref="X8:Y8"/>
    <mergeCell ref="Z8:Z9"/>
    <mergeCell ref="AA8:AA9"/>
    <mergeCell ref="AB8:AC8"/>
    <mergeCell ref="AN6:AS7"/>
    <mergeCell ref="AT6:AT9"/>
    <mergeCell ref="AU6:AU9"/>
    <mergeCell ref="D7:I7"/>
    <mergeCell ref="J7:O7"/>
    <mergeCell ref="P7:U7"/>
    <mergeCell ref="V7:AA7"/>
    <mergeCell ref="AB7:AG7"/>
    <mergeCell ref="AH7:AM7"/>
    <mergeCell ref="D8:E8"/>
    <mergeCell ref="F8:G8"/>
    <mergeCell ref="H8:H9"/>
    <mergeCell ref="I8:I9"/>
    <mergeCell ref="J8:K8"/>
    <mergeCell ref="L8:M8"/>
    <mergeCell ref="AD8:AE8"/>
    <mergeCell ref="A1:AS1"/>
    <mergeCell ref="A2:AS2"/>
    <mergeCell ref="A3:AS3"/>
    <mergeCell ref="A4:AS4"/>
    <mergeCell ref="A5:AS5"/>
    <mergeCell ref="A6:A9"/>
    <mergeCell ref="B6:B9"/>
    <mergeCell ref="C6:C9"/>
    <mergeCell ref="D6:AA6"/>
    <mergeCell ref="AB6:AM6"/>
    <mergeCell ref="N8:N9"/>
    <mergeCell ref="AF8:AF9"/>
    <mergeCell ref="O8:O9"/>
    <mergeCell ref="P8:Q8"/>
    <mergeCell ref="R8:S8"/>
    <mergeCell ref="T8:T9"/>
    <mergeCell ref="U8:U9"/>
    <mergeCell ref="V8:W8"/>
  </mergeCells>
  <pageMargins left="0.7" right="0.7" top="0.75" bottom="0.75" header="0.3" footer="0.3"/>
  <pageSetup paperSize="8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66"/>
  <sheetViews>
    <sheetView topLeftCell="A7" zoomScale="80" zoomScaleNormal="80" zoomScaleSheetLayoutView="40" workbookViewId="0">
      <selection activeCell="AT52" sqref="AT52"/>
    </sheetView>
  </sheetViews>
  <sheetFormatPr defaultColWidth="10.6640625" defaultRowHeight="15" x14ac:dyDescent="0.2"/>
  <cols>
    <col min="1" max="1" width="17.1640625" style="94" customWidth="1"/>
    <col min="2" max="2" width="7.1640625" style="22" customWidth="1"/>
    <col min="3" max="3" width="60.33203125" style="22" customWidth="1"/>
    <col min="4" max="4" width="5.33203125" style="22" customWidth="1"/>
    <col min="5" max="5" width="6.6640625" style="22" customWidth="1"/>
    <col min="6" max="6" width="5.33203125" style="22" customWidth="1"/>
    <col min="7" max="7" width="6.6640625" style="22" customWidth="1"/>
    <col min="8" max="8" width="5.33203125" style="22" customWidth="1"/>
    <col min="9" max="9" width="5.6640625" style="22" bestFit="1" customWidth="1"/>
    <col min="10" max="10" width="5.33203125" style="22" customWidth="1"/>
    <col min="11" max="11" width="6.6640625" style="22" customWidth="1"/>
    <col min="12" max="12" width="5.33203125" style="22" customWidth="1"/>
    <col min="13" max="13" width="6.6640625" style="22" customWidth="1"/>
    <col min="14" max="14" width="5.33203125" style="22" customWidth="1"/>
    <col min="15" max="15" width="5.6640625" style="22" bestFit="1" customWidth="1"/>
    <col min="16" max="16" width="5.33203125" style="22" bestFit="1" customWidth="1"/>
    <col min="17" max="17" width="6.6640625" style="22" customWidth="1"/>
    <col min="18" max="18" width="5.33203125" style="22" bestFit="1" customWidth="1"/>
    <col min="19" max="19" width="6.6640625" style="22" customWidth="1"/>
    <col min="20" max="20" width="5.33203125" style="22" customWidth="1"/>
    <col min="21" max="21" width="5.6640625" style="22" bestFit="1" customWidth="1"/>
    <col min="22" max="22" width="5.33203125" style="22" bestFit="1" customWidth="1"/>
    <col min="23" max="23" width="6.6640625" style="22" customWidth="1"/>
    <col min="24" max="24" width="5.33203125" style="22" bestFit="1" customWidth="1"/>
    <col min="25" max="25" width="6.6640625" style="22" customWidth="1"/>
    <col min="26" max="26" width="5.33203125" style="22" customWidth="1"/>
    <col min="27" max="27" width="5.6640625" style="22" bestFit="1" customWidth="1"/>
    <col min="28" max="28" width="5.33203125" style="22" customWidth="1"/>
    <col min="29" max="29" width="6.6640625" style="22" customWidth="1"/>
    <col min="30" max="30" width="5.33203125" style="22" customWidth="1"/>
    <col min="31" max="31" width="6.6640625" style="22" customWidth="1"/>
    <col min="32" max="32" width="5.33203125" style="22" customWidth="1"/>
    <col min="33" max="33" width="5.6640625" style="22" bestFit="1" customWidth="1"/>
    <col min="34" max="34" width="5.33203125" style="22" customWidth="1"/>
    <col min="35" max="35" width="6.6640625" style="22" customWidth="1"/>
    <col min="36" max="36" width="5.33203125" style="22" customWidth="1"/>
    <col min="37" max="37" width="6.6640625" style="22" customWidth="1"/>
    <col min="38" max="38" width="5.33203125" style="22" customWidth="1"/>
    <col min="39" max="39" width="5.6640625" style="22" bestFit="1" customWidth="1"/>
    <col min="40" max="40" width="6.6640625" style="22" bestFit="1" customWidth="1"/>
    <col min="41" max="41" width="10.33203125" style="22" customWidth="1"/>
    <col min="42" max="42" width="6.6640625" style="22" bestFit="1" customWidth="1"/>
    <col min="43" max="43" width="8.33203125" style="22" bestFit="1" customWidth="1"/>
    <col min="44" max="44" width="6.6640625" style="22" bestFit="1" customWidth="1"/>
    <col min="45" max="45" width="9" style="22" customWidth="1"/>
    <col min="46" max="46" width="36.33203125" style="22" customWidth="1"/>
    <col min="47" max="47" width="39" style="22" customWidth="1"/>
    <col min="48" max="16384" width="10.6640625" style="22"/>
  </cols>
  <sheetData>
    <row r="1" spans="1:47" ht="22.15" customHeight="1" x14ac:dyDescent="0.2">
      <c r="A1" s="1066" t="s">
        <v>0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6"/>
      <c r="W1" s="1066"/>
      <c r="X1" s="1066"/>
      <c r="Y1" s="1066"/>
      <c r="Z1" s="1066"/>
      <c r="AA1" s="1066"/>
      <c r="AB1" s="1066"/>
      <c r="AC1" s="1066"/>
      <c r="AD1" s="1066"/>
      <c r="AE1" s="1066"/>
      <c r="AF1" s="1066"/>
      <c r="AG1" s="1066"/>
      <c r="AH1" s="1066"/>
      <c r="AI1" s="1066"/>
      <c r="AJ1" s="1066"/>
      <c r="AK1" s="1066"/>
      <c r="AL1" s="1066"/>
      <c r="AM1" s="1066"/>
      <c r="AN1" s="1066"/>
      <c r="AO1" s="1066"/>
      <c r="AP1" s="1066"/>
      <c r="AQ1" s="1066"/>
      <c r="AR1" s="1066"/>
      <c r="AS1" s="1066"/>
    </row>
    <row r="2" spans="1:47" ht="22.15" customHeight="1" x14ac:dyDescent="0.2">
      <c r="A2" s="1022" t="s">
        <v>343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/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1022"/>
      <c r="AG2" s="1022"/>
      <c r="AH2" s="1022"/>
      <c r="AI2" s="1022"/>
      <c r="AJ2" s="1022"/>
      <c r="AK2" s="1022"/>
      <c r="AL2" s="1022"/>
      <c r="AM2" s="1022"/>
      <c r="AN2" s="1022"/>
      <c r="AO2" s="1022"/>
      <c r="AP2" s="1022"/>
      <c r="AQ2" s="1022"/>
      <c r="AR2" s="1022"/>
      <c r="AS2" s="1022"/>
    </row>
    <row r="3" spans="1:47" ht="23.25" x14ac:dyDescent="0.2">
      <c r="A3" s="1079" t="s">
        <v>346</v>
      </c>
      <c r="B3" s="1079"/>
      <c r="C3" s="1079"/>
      <c r="D3" s="1079"/>
      <c r="E3" s="1079"/>
      <c r="F3" s="1079"/>
      <c r="G3" s="1079"/>
      <c r="H3" s="1079"/>
      <c r="I3" s="1079"/>
      <c r="J3" s="1079"/>
      <c r="K3" s="1079"/>
      <c r="L3" s="1079"/>
      <c r="M3" s="1079"/>
      <c r="N3" s="1079"/>
      <c r="O3" s="1079"/>
      <c r="P3" s="1079"/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79"/>
      <c r="AD3" s="1079"/>
      <c r="AE3" s="1079"/>
      <c r="AF3" s="1079"/>
      <c r="AG3" s="1079"/>
      <c r="AH3" s="1079"/>
      <c r="AI3" s="1079"/>
      <c r="AJ3" s="1079"/>
      <c r="AK3" s="1079"/>
      <c r="AL3" s="1079"/>
      <c r="AM3" s="1079"/>
      <c r="AN3" s="1079"/>
      <c r="AO3" s="1079"/>
      <c r="AP3" s="1079"/>
      <c r="AQ3" s="1079"/>
      <c r="AR3" s="1079"/>
      <c r="AS3" s="1079"/>
    </row>
    <row r="4" spans="1:47" s="73" customFormat="1" ht="23.25" x14ac:dyDescent="0.2">
      <c r="A4" s="1022" t="s">
        <v>630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2"/>
      <c r="Q4" s="1022"/>
      <c r="R4" s="1022"/>
      <c r="S4" s="1022"/>
      <c r="T4" s="1022"/>
      <c r="U4" s="1022"/>
      <c r="V4" s="1022"/>
      <c r="W4" s="1022"/>
      <c r="X4" s="1022"/>
      <c r="Y4" s="1022"/>
      <c r="Z4" s="1022"/>
      <c r="AA4" s="1022"/>
      <c r="AB4" s="1022"/>
      <c r="AC4" s="1022"/>
      <c r="AD4" s="1022"/>
      <c r="AE4" s="1022"/>
      <c r="AF4" s="1022"/>
      <c r="AG4" s="1022"/>
      <c r="AH4" s="1022"/>
      <c r="AI4" s="1022"/>
      <c r="AJ4" s="1022"/>
      <c r="AK4" s="1022"/>
      <c r="AL4" s="1022"/>
      <c r="AM4" s="1022"/>
      <c r="AN4" s="1022"/>
      <c r="AO4" s="1022"/>
      <c r="AP4" s="1022"/>
      <c r="AQ4" s="1022"/>
      <c r="AR4" s="1022"/>
      <c r="AS4" s="1022"/>
    </row>
    <row r="5" spans="1:47" ht="24" customHeight="1" thickBot="1" x14ac:dyDescent="0.25">
      <c r="A5" s="1021" t="s">
        <v>342</v>
      </c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1"/>
      <c r="Z5" s="1021"/>
      <c r="AA5" s="1021"/>
      <c r="AB5" s="1021"/>
      <c r="AC5" s="1021"/>
      <c r="AD5" s="1021"/>
      <c r="AE5" s="1021"/>
      <c r="AF5" s="1021"/>
      <c r="AG5" s="1021"/>
      <c r="AH5" s="1021"/>
      <c r="AI5" s="1021"/>
      <c r="AJ5" s="1021"/>
      <c r="AK5" s="1021"/>
      <c r="AL5" s="1021"/>
      <c r="AM5" s="1021"/>
      <c r="AN5" s="1021"/>
      <c r="AO5" s="1021"/>
      <c r="AP5" s="1021"/>
      <c r="AQ5" s="1021"/>
      <c r="AR5" s="1021"/>
      <c r="AS5" s="1021"/>
    </row>
    <row r="6" spans="1:47" ht="15.75" customHeight="1" thickTop="1" thickBot="1" x14ac:dyDescent="0.25">
      <c r="A6" s="1100" t="s">
        <v>1</v>
      </c>
      <c r="B6" s="1103" t="s">
        <v>2</v>
      </c>
      <c r="C6" s="1106" t="s">
        <v>3</v>
      </c>
      <c r="D6" s="1067" t="s">
        <v>4</v>
      </c>
      <c r="E6" s="1068"/>
      <c r="F6" s="1068"/>
      <c r="G6" s="1068"/>
      <c r="H6" s="1068"/>
      <c r="I6" s="1068"/>
      <c r="J6" s="1068"/>
      <c r="K6" s="1068"/>
      <c r="L6" s="1068"/>
      <c r="M6" s="1068"/>
      <c r="N6" s="1068"/>
      <c r="O6" s="1068"/>
      <c r="P6" s="1068"/>
      <c r="Q6" s="1068"/>
      <c r="R6" s="1068"/>
      <c r="S6" s="1068"/>
      <c r="T6" s="1068"/>
      <c r="U6" s="1068"/>
      <c r="V6" s="1068"/>
      <c r="W6" s="1068"/>
      <c r="X6" s="1068"/>
      <c r="Y6" s="1068"/>
      <c r="Z6" s="1068"/>
      <c r="AA6" s="1068"/>
      <c r="AB6" s="1067" t="s">
        <v>4</v>
      </c>
      <c r="AC6" s="1068"/>
      <c r="AD6" s="1068"/>
      <c r="AE6" s="1068"/>
      <c r="AF6" s="1068"/>
      <c r="AG6" s="1068"/>
      <c r="AH6" s="1068"/>
      <c r="AI6" s="1068"/>
      <c r="AJ6" s="1068"/>
      <c r="AK6" s="1068"/>
      <c r="AL6" s="1068"/>
      <c r="AM6" s="1068"/>
      <c r="AN6" s="1109" t="s">
        <v>5</v>
      </c>
      <c r="AO6" s="1110"/>
      <c r="AP6" s="1110"/>
      <c r="AQ6" s="1110"/>
      <c r="AR6" s="1110"/>
      <c r="AS6" s="1111"/>
      <c r="AT6" s="1056" t="s">
        <v>48</v>
      </c>
      <c r="AU6" s="1056" t="s">
        <v>49</v>
      </c>
    </row>
    <row r="7" spans="1:47" ht="15.75" customHeight="1" x14ac:dyDescent="0.2">
      <c r="A7" s="1101"/>
      <c r="B7" s="1104"/>
      <c r="C7" s="1107"/>
      <c r="D7" s="1069" t="s">
        <v>6</v>
      </c>
      <c r="E7" s="1070"/>
      <c r="F7" s="1070"/>
      <c r="G7" s="1070"/>
      <c r="H7" s="1070"/>
      <c r="I7" s="1071"/>
      <c r="J7" s="1072" t="s">
        <v>7</v>
      </c>
      <c r="K7" s="1070"/>
      <c r="L7" s="1070"/>
      <c r="M7" s="1070"/>
      <c r="N7" s="1070"/>
      <c r="O7" s="1073"/>
      <c r="P7" s="1069" t="s">
        <v>8</v>
      </c>
      <c r="Q7" s="1070"/>
      <c r="R7" s="1070"/>
      <c r="S7" s="1070"/>
      <c r="T7" s="1070"/>
      <c r="U7" s="1071"/>
      <c r="V7" s="1072" t="s">
        <v>9</v>
      </c>
      <c r="W7" s="1070"/>
      <c r="X7" s="1070"/>
      <c r="Y7" s="1070"/>
      <c r="Z7" s="1070"/>
      <c r="AA7" s="1071"/>
      <c r="AB7" s="1069" t="s">
        <v>10</v>
      </c>
      <c r="AC7" s="1070"/>
      <c r="AD7" s="1070"/>
      <c r="AE7" s="1070"/>
      <c r="AF7" s="1070"/>
      <c r="AG7" s="1071"/>
      <c r="AH7" s="1072" t="s">
        <v>11</v>
      </c>
      <c r="AI7" s="1070"/>
      <c r="AJ7" s="1070"/>
      <c r="AK7" s="1070"/>
      <c r="AL7" s="1070"/>
      <c r="AM7" s="1073"/>
      <c r="AN7" s="1112"/>
      <c r="AO7" s="1113"/>
      <c r="AP7" s="1113"/>
      <c r="AQ7" s="1113"/>
      <c r="AR7" s="1113"/>
      <c r="AS7" s="1114"/>
      <c r="AT7" s="1093"/>
      <c r="AU7" s="1057"/>
    </row>
    <row r="8" spans="1:47" ht="15.75" customHeight="1" x14ac:dyDescent="0.2">
      <c r="A8" s="1101"/>
      <c r="B8" s="1104"/>
      <c r="C8" s="1107"/>
      <c r="D8" s="1076" t="s">
        <v>12</v>
      </c>
      <c r="E8" s="1077"/>
      <c r="F8" s="1086" t="s">
        <v>13</v>
      </c>
      <c r="G8" s="1077"/>
      <c r="H8" s="1087" t="s">
        <v>14</v>
      </c>
      <c r="I8" s="1096" t="s">
        <v>37</v>
      </c>
      <c r="J8" s="1078" t="s">
        <v>12</v>
      </c>
      <c r="K8" s="1077"/>
      <c r="L8" s="1086" t="s">
        <v>13</v>
      </c>
      <c r="M8" s="1077"/>
      <c r="N8" s="1087" t="s">
        <v>14</v>
      </c>
      <c r="O8" s="1098" t="s">
        <v>37</v>
      </c>
      <c r="P8" s="1076" t="s">
        <v>12</v>
      </c>
      <c r="Q8" s="1077"/>
      <c r="R8" s="1086" t="s">
        <v>13</v>
      </c>
      <c r="S8" s="1077"/>
      <c r="T8" s="1087" t="s">
        <v>14</v>
      </c>
      <c r="U8" s="1096" t="s">
        <v>37</v>
      </c>
      <c r="V8" s="1078" t="s">
        <v>12</v>
      </c>
      <c r="W8" s="1077"/>
      <c r="X8" s="1086" t="s">
        <v>13</v>
      </c>
      <c r="Y8" s="1077"/>
      <c r="Z8" s="1087" t="s">
        <v>14</v>
      </c>
      <c r="AA8" s="1089" t="s">
        <v>37</v>
      </c>
      <c r="AB8" s="1076" t="s">
        <v>12</v>
      </c>
      <c r="AC8" s="1077"/>
      <c r="AD8" s="1086" t="s">
        <v>13</v>
      </c>
      <c r="AE8" s="1077"/>
      <c r="AF8" s="1087" t="s">
        <v>14</v>
      </c>
      <c r="AG8" s="1096" t="s">
        <v>37</v>
      </c>
      <c r="AH8" s="1078" t="s">
        <v>12</v>
      </c>
      <c r="AI8" s="1077"/>
      <c r="AJ8" s="1086" t="s">
        <v>13</v>
      </c>
      <c r="AK8" s="1077"/>
      <c r="AL8" s="1087" t="s">
        <v>14</v>
      </c>
      <c r="AM8" s="1089" t="s">
        <v>37</v>
      </c>
      <c r="AN8" s="1078" t="s">
        <v>12</v>
      </c>
      <c r="AO8" s="1077"/>
      <c r="AP8" s="1086" t="s">
        <v>13</v>
      </c>
      <c r="AQ8" s="1077"/>
      <c r="AR8" s="1087" t="s">
        <v>14</v>
      </c>
      <c r="AS8" s="1074" t="s">
        <v>44</v>
      </c>
      <c r="AT8" s="1093"/>
      <c r="AU8" s="1057"/>
    </row>
    <row r="9" spans="1:47" ht="79.900000000000006" customHeight="1" thickBot="1" x14ac:dyDescent="0.25">
      <c r="A9" s="1102"/>
      <c r="B9" s="1105"/>
      <c r="C9" s="1108"/>
      <c r="D9" s="74" t="s">
        <v>38</v>
      </c>
      <c r="E9" s="75" t="s">
        <v>39</v>
      </c>
      <c r="F9" s="76" t="s">
        <v>38</v>
      </c>
      <c r="G9" s="75" t="s">
        <v>39</v>
      </c>
      <c r="H9" s="1088"/>
      <c r="I9" s="1097"/>
      <c r="J9" s="77" t="s">
        <v>38</v>
      </c>
      <c r="K9" s="75" t="s">
        <v>39</v>
      </c>
      <c r="L9" s="76" t="s">
        <v>38</v>
      </c>
      <c r="M9" s="75" t="s">
        <v>39</v>
      </c>
      <c r="N9" s="1088"/>
      <c r="O9" s="1099"/>
      <c r="P9" s="74" t="s">
        <v>38</v>
      </c>
      <c r="Q9" s="75" t="s">
        <v>39</v>
      </c>
      <c r="R9" s="76" t="s">
        <v>38</v>
      </c>
      <c r="S9" s="75" t="s">
        <v>39</v>
      </c>
      <c r="T9" s="1088"/>
      <c r="U9" s="1097"/>
      <c r="V9" s="77" t="s">
        <v>38</v>
      </c>
      <c r="W9" s="75" t="s">
        <v>39</v>
      </c>
      <c r="X9" s="76" t="s">
        <v>38</v>
      </c>
      <c r="Y9" s="75" t="s">
        <v>39</v>
      </c>
      <c r="Z9" s="1088"/>
      <c r="AA9" s="1090"/>
      <c r="AB9" s="74" t="s">
        <v>38</v>
      </c>
      <c r="AC9" s="75" t="s">
        <v>39</v>
      </c>
      <c r="AD9" s="76" t="s">
        <v>38</v>
      </c>
      <c r="AE9" s="75" t="s">
        <v>39</v>
      </c>
      <c r="AF9" s="1088"/>
      <c r="AG9" s="1097"/>
      <c r="AH9" s="77" t="s">
        <v>38</v>
      </c>
      <c r="AI9" s="75" t="s">
        <v>39</v>
      </c>
      <c r="AJ9" s="76" t="s">
        <v>38</v>
      </c>
      <c r="AK9" s="75" t="s">
        <v>39</v>
      </c>
      <c r="AL9" s="1088"/>
      <c r="AM9" s="1090"/>
      <c r="AN9" s="77" t="s">
        <v>38</v>
      </c>
      <c r="AO9" s="75" t="s">
        <v>40</v>
      </c>
      <c r="AP9" s="76" t="s">
        <v>38</v>
      </c>
      <c r="AQ9" s="75" t="s">
        <v>40</v>
      </c>
      <c r="AR9" s="1088"/>
      <c r="AS9" s="1075"/>
      <c r="AT9" s="1093"/>
      <c r="AU9" s="1057"/>
    </row>
    <row r="10" spans="1:47" s="23" customFormat="1" ht="15.75" customHeight="1" thickBot="1" x14ac:dyDescent="0.3">
      <c r="A10" s="78"/>
      <c r="B10" s="79"/>
      <c r="C10" s="80" t="s">
        <v>55</v>
      </c>
      <c r="D10" s="81">
        <f>SUM(BŰIGSZAK!D82)</f>
        <v>11</v>
      </c>
      <c r="E10" s="81">
        <f>SUM(BŰIGSZAK!E82)</f>
        <v>136</v>
      </c>
      <c r="F10" s="81">
        <f>SUM(BŰIGSZAK!F82)</f>
        <v>26</v>
      </c>
      <c r="G10" s="81">
        <f>SUM(BŰIGSZAK!G82)</f>
        <v>290</v>
      </c>
      <c r="H10" s="81">
        <f>SUM(BŰIGSZAK!H82)</f>
        <v>25</v>
      </c>
      <c r="I10" s="81" t="s">
        <v>17</v>
      </c>
      <c r="J10" s="81">
        <f>SUM(BŰIGSZAK!J82)</f>
        <v>9</v>
      </c>
      <c r="K10" s="81">
        <f>SUM(BŰIGSZAK!K82)</f>
        <v>134</v>
      </c>
      <c r="L10" s="81">
        <f>SUM(BŰIGSZAK!L82)</f>
        <v>14</v>
      </c>
      <c r="M10" s="81">
        <f>SUM(BŰIGSZAK!M82)</f>
        <v>200</v>
      </c>
      <c r="N10" s="81">
        <f>SUM(BŰIGSZAK!N82)</f>
        <v>22</v>
      </c>
      <c r="O10" s="81" t="s">
        <v>17</v>
      </c>
      <c r="P10" s="81">
        <f>SUM(BŰIGSZAK!P82)</f>
        <v>10</v>
      </c>
      <c r="Q10" s="81">
        <f>SUM(BŰIGSZAK!Q82)</f>
        <v>140</v>
      </c>
      <c r="R10" s="81">
        <f>SUM(BŰIGSZAK!R82)</f>
        <v>14</v>
      </c>
      <c r="S10" s="81">
        <f>SUM(BŰIGSZAK!S82)</f>
        <v>196</v>
      </c>
      <c r="T10" s="81">
        <f>SUM(BŰIGSZAK!T82)</f>
        <v>24</v>
      </c>
      <c r="U10" s="81" t="s">
        <v>17</v>
      </c>
      <c r="V10" s="81">
        <f>SUM(BŰIGSZAK!V82)</f>
        <v>6</v>
      </c>
      <c r="W10" s="81">
        <f>SUM(BŰIGSZAK!W82)</f>
        <v>84</v>
      </c>
      <c r="X10" s="81">
        <f>SUM(BŰIGSZAK!X82)</f>
        <v>16</v>
      </c>
      <c r="Y10" s="81">
        <f>SUM(BŰIGSZAK!Y82)</f>
        <v>224</v>
      </c>
      <c r="Z10" s="81">
        <f>SUM(BŰIGSZAK!Z82)</f>
        <v>24</v>
      </c>
      <c r="AA10" s="81" t="s">
        <v>17</v>
      </c>
      <c r="AB10" s="81">
        <f>SUM(BŰIGSZAK!AB82)</f>
        <v>8</v>
      </c>
      <c r="AC10" s="81">
        <f>SUM(BŰIGSZAK!AC82)</f>
        <v>112</v>
      </c>
      <c r="AD10" s="81">
        <f>SUM(BŰIGSZAK!AD82)</f>
        <v>13</v>
      </c>
      <c r="AE10" s="81">
        <f>SUM(BŰIGSZAK!AE82)</f>
        <v>182</v>
      </c>
      <c r="AF10" s="81">
        <f>SUM(BŰIGSZAK!AF82)</f>
        <v>24</v>
      </c>
      <c r="AG10" s="81" t="s">
        <v>17</v>
      </c>
      <c r="AH10" s="81">
        <f>SUM(BŰIGSZAK!AH82)</f>
        <v>3</v>
      </c>
      <c r="AI10" s="81">
        <f>SUM(BŰIGSZAK!AI82)</f>
        <v>34</v>
      </c>
      <c r="AJ10" s="81">
        <f>SUM(BŰIGSZAK!AJ82)</f>
        <v>16</v>
      </c>
      <c r="AK10" s="81">
        <f>SUM(BŰIGSZAK!AK82)</f>
        <v>160</v>
      </c>
      <c r="AL10" s="81">
        <f>SUM(BŰIGSZAK!AL82)</f>
        <v>23</v>
      </c>
      <c r="AM10" s="81" t="s">
        <v>17</v>
      </c>
      <c r="AN10" s="81">
        <f>SUM(BŰIGSZAK!AN82)</f>
        <v>47</v>
      </c>
      <c r="AO10" s="81">
        <f>SUM(BŰIGSZAK!AO82)</f>
        <v>758</v>
      </c>
      <c r="AP10" s="81">
        <f>SUM(BŰIGSZAK!AP82)</f>
        <v>100</v>
      </c>
      <c r="AQ10" s="81">
        <f>SUM(BŰIGSZAK!AQ82)</f>
        <v>1162</v>
      </c>
      <c r="AR10" s="81">
        <f>SUM(BŰIGSZAK!AR82)</f>
        <v>142</v>
      </c>
      <c r="AS10" s="81">
        <f>SUM(BŰIGSZAK!AS82)</f>
        <v>146</v>
      </c>
      <c r="AT10" s="15"/>
      <c r="AU10" s="15"/>
    </row>
    <row r="11" spans="1:47" s="23" customFormat="1" ht="15.75" customHeight="1" x14ac:dyDescent="0.25">
      <c r="A11" s="502" t="s">
        <v>7</v>
      </c>
      <c r="B11" s="389"/>
      <c r="C11" s="390" t="s">
        <v>51</v>
      </c>
      <c r="D11" s="391"/>
      <c r="E11" s="392"/>
      <c r="F11" s="393"/>
      <c r="G11" s="392"/>
      <c r="H11" s="393"/>
      <c r="I11" s="394"/>
      <c r="J11" s="393"/>
      <c r="K11" s="392"/>
      <c r="L11" s="393"/>
      <c r="M11" s="392"/>
      <c r="N11" s="393"/>
      <c r="O11" s="394"/>
      <c r="P11" s="393"/>
      <c r="Q11" s="392"/>
      <c r="R11" s="393"/>
      <c r="S11" s="392"/>
      <c r="T11" s="393"/>
      <c r="U11" s="394"/>
      <c r="V11" s="393"/>
      <c r="W11" s="392"/>
      <c r="X11" s="393"/>
      <c r="Y11" s="392"/>
      <c r="Z11" s="393"/>
      <c r="AA11" s="395"/>
      <c r="AB11" s="391"/>
      <c r="AC11" s="392"/>
      <c r="AD11" s="393"/>
      <c r="AE11" s="392"/>
      <c r="AF11" s="393"/>
      <c r="AG11" s="394"/>
      <c r="AH11" s="393"/>
      <c r="AI11" s="392"/>
      <c r="AJ11" s="393"/>
      <c r="AK11" s="392"/>
      <c r="AL11" s="393"/>
      <c r="AM11" s="394"/>
      <c r="AN11" s="396"/>
      <c r="AO11" s="396"/>
      <c r="AP11" s="396"/>
      <c r="AQ11" s="396"/>
      <c r="AR11" s="396"/>
      <c r="AS11" s="397"/>
      <c r="AT11" s="82"/>
      <c r="AU11" s="82"/>
    </row>
    <row r="12" spans="1:47" ht="15.75" customHeight="1" x14ac:dyDescent="0.2">
      <c r="A12" s="141" t="s">
        <v>160</v>
      </c>
      <c r="B12" s="166" t="s">
        <v>34</v>
      </c>
      <c r="C12" s="133" t="s">
        <v>161</v>
      </c>
      <c r="D12" s="149">
        <v>5</v>
      </c>
      <c r="E12" s="150">
        <v>50</v>
      </c>
      <c r="F12" s="149">
        <v>2</v>
      </c>
      <c r="G12" s="150">
        <v>20</v>
      </c>
      <c r="H12" s="149">
        <v>4</v>
      </c>
      <c r="I12" s="151" t="s">
        <v>70</v>
      </c>
      <c r="J12" s="152"/>
      <c r="K12" s="150" t="str">
        <f>IF(J12*15=0,"",J12*15)</f>
        <v/>
      </c>
      <c r="L12" s="149"/>
      <c r="M12" s="150" t="str">
        <f>IF(L12*15=0,"",L12*15)</f>
        <v/>
      </c>
      <c r="N12" s="149"/>
      <c r="O12" s="153"/>
      <c r="P12" s="152"/>
      <c r="Q12" s="150" t="str">
        <f>IF(P12*15=0,"",P12*15)</f>
        <v/>
      </c>
      <c r="R12" s="149"/>
      <c r="S12" s="150" t="str">
        <f>IF(R12*15=0,"",R12*15)</f>
        <v/>
      </c>
      <c r="T12" s="149"/>
      <c r="U12" s="153"/>
      <c r="V12" s="152"/>
      <c r="W12" s="150" t="str">
        <f>IF(V12*15=0,"",V12*15)</f>
        <v/>
      </c>
      <c r="X12" s="149"/>
      <c r="Y12" s="150" t="str">
        <f>IF(X12*15=0,"",X12*15)</f>
        <v/>
      </c>
      <c r="Z12" s="149"/>
      <c r="AA12" s="153"/>
      <c r="AB12" s="152"/>
      <c r="AC12" s="150" t="str">
        <f>IF(AB12*15=0,"",AB12*15)</f>
        <v/>
      </c>
      <c r="AD12" s="149"/>
      <c r="AE12" s="150" t="str">
        <f>IF(AD12*15=0,"",AD12*15)</f>
        <v/>
      </c>
      <c r="AF12" s="149"/>
      <c r="AG12" s="153"/>
      <c r="AH12" s="149"/>
      <c r="AI12" s="150" t="str">
        <f t="shared" ref="AI12:AI19" si="0">IF(AH12*15=0,"",AH12*15)</f>
        <v/>
      </c>
      <c r="AJ12" s="149"/>
      <c r="AK12" s="150" t="str">
        <f>IF(AJ12*15=0,"",AJ12*15)</f>
        <v/>
      </c>
      <c r="AL12" s="149"/>
      <c r="AM12" s="149"/>
      <c r="AN12" s="154">
        <f t="shared" ref="AN12:AN23" si="1">IF(D12+J12+P12+V12+AB12+AH12=0,"",D12+J12+P12+V12+AB12+AH12)</f>
        <v>5</v>
      </c>
      <c r="AO12" s="154">
        <f t="shared" ref="AO12:AO23" si="2">IF((D12+J12+P12+V12+AB12+AH12)*14=0,"",(D12+J12+P12+V12+AB12+AH12)*14)</f>
        <v>70</v>
      </c>
      <c r="AP12" s="154">
        <f t="shared" ref="AP12:AP23" si="3">IF(F12+L12+R12+X12+AD12+AJ12=0,"",F12+L12+R12+X12+AD12+AJ12)</f>
        <v>2</v>
      </c>
      <c r="AQ12" s="154">
        <f t="shared" ref="AQ12:AQ19" si="4">IF((F12+L12+R12+X12+AD12+AJ12)*14=0,"",(F12+L12+R12+X12+AD12+AJ12)*14)</f>
        <v>28</v>
      </c>
      <c r="AR12" s="154">
        <f t="shared" ref="AR12:AR23" si="5">IF(H12+N12+T12+Z12+AF12+AL12=0,"",H12+N12+T12+Z12+AF12+AL12)</f>
        <v>4</v>
      </c>
      <c r="AS12" s="154">
        <f t="shared" ref="AS12:AS23" si="6">IF(D12+F12+J12+L12+P12+R12+V12+X12+AB12+AD12+AH12+AJ12=0,"",D12+F12+J12+L12+P12+R12+V12+X12+AB12+AD12+AH12+AJ12)</f>
        <v>7</v>
      </c>
      <c r="AT12" s="2" t="s">
        <v>437</v>
      </c>
      <c r="AU12" s="2" t="s">
        <v>438</v>
      </c>
    </row>
    <row r="13" spans="1:47" ht="15.75" customHeight="1" x14ac:dyDescent="0.2">
      <c r="A13" s="142" t="s">
        <v>162</v>
      </c>
      <c r="B13" s="166" t="s">
        <v>34</v>
      </c>
      <c r="C13" s="134" t="s">
        <v>163</v>
      </c>
      <c r="D13" s="149"/>
      <c r="E13" s="150" t="str">
        <f t="shared" ref="E13:E20" si="7">IF(D13*15=0,"",D13*15)</f>
        <v/>
      </c>
      <c r="F13" s="149"/>
      <c r="G13" s="150" t="str">
        <f t="shared" ref="G13:G20" si="8">IF(F13*15=0,"",F13*15)</f>
        <v/>
      </c>
      <c r="H13" s="149"/>
      <c r="I13" s="151"/>
      <c r="J13" s="152"/>
      <c r="K13" s="150">
        <v>4</v>
      </c>
      <c r="L13" s="149">
        <v>2</v>
      </c>
      <c r="M13" s="150">
        <v>24</v>
      </c>
      <c r="N13" s="149">
        <v>1</v>
      </c>
      <c r="O13" s="153" t="s">
        <v>70</v>
      </c>
      <c r="P13" s="149"/>
      <c r="Q13" s="150" t="str">
        <f>IF(P13*15=0,"",P13*15)</f>
        <v/>
      </c>
      <c r="R13" s="149"/>
      <c r="S13" s="150" t="str">
        <f>IF(R13*15=0,"",R13*15)</f>
        <v/>
      </c>
      <c r="T13" s="149"/>
      <c r="U13" s="151"/>
      <c r="V13" s="152"/>
      <c r="W13" s="150" t="str">
        <f>IF(V13*15=0,"",V13*15)</f>
        <v/>
      </c>
      <c r="X13" s="149"/>
      <c r="Y13" s="150" t="str">
        <f>IF(X13*15=0,"",X13*15)</f>
        <v/>
      </c>
      <c r="Z13" s="149"/>
      <c r="AA13" s="153"/>
      <c r="AB13" s="152"/>
      <c r="AC13" s="150" t="str">
        <f>IF(AB13*15=0,"",AB13*15)</f>
        <v/>
      </c>
      <c r="AD13" s="205"/>
      <c r="AE13" s="150" t="str">
        <f>IF(AD13*15=0,"",AD13*15)</f>
        <v/>
      </c>
      <c r="AF13" s="205"/>
      <c r="AG13" s="206"/>
      <c r="AH13" s="149"/>
      <c r="AI13" s="150" t="str">
        <f t="shared" si="0"/>
        <v/>
      </c>
      <c r="AJ13" s="149"/>
      <c r="AK13" s="150" t="str">
        <f>IF(AJ13*15=0,"",AJ13*15)</f>
        <v/>
      </c>
      <c r="AL13" s="149"/>
      <c r="AM13" s="149"/>
      <c r="AN13" s="154" t="str">
        <f t="shared" si="1"/>
        <v/>
      </c>
      <c r="AO13" s="154" t="str">
        <f t="shared" si="2"/>
        <v/>
      </c>
      <c r="AP13" s="154">
        <f t="shared" si="3"/>
        <v>2</v>
      </c>
      <c r="AQ13" s="154">
        <f t="shared" si="4"/>
        <v>28</v>
      </c>
      <c r="AR13" s="154">
        <f t="shared" si="5"/>
        <v>1</v>
      </c>
      <c r="AS13" s="154">
        <f t="shared" si="6"/>
        <v>2</v>
      </c>
      <c r="AT13" s="1" t="s">
        <v>403</v>
      </c>
      <c r="AU13" s="2" t="s">
        <v>439</v>
      </c>
    </row>
    <row r="14" spans="1:47" ht="15.75" customHeight="1" x14ac:dyDescent="0.2">
      <c r="A14" s="142" t="s">
        <v>164</v>
      </c>
      <c r="B14" s="166" t="s">
        <v>34</v>
      </c>
      <c r="C14" s="134" t="s">
        <v>165</v>
      </c>
      <c r="D14" s="149"/>
      <c r="E14" s="150" t="str">
        <f t="shared" si="7"/>
        <v/>
      </c>
      <c r="F14" s="149"/>
      <c r="G14" s="150" t="str">
        <f t="shared" si="8"/>
        <v/>
      </c>
      <c r="H14" s="149"/>
      <c r="I14" s="151"/>
      <c r="J14" s="152"/>
      <c r="K14" s="150" t="str">
        <f t="shared" ref="K14:K20" si="9">IF(J14*15=0,"",J14*15)</f>
        <v/>
      </c>
      <c r="L14" s="149"/>
      <c r="M14" s="150" t="str">
        <f t="shared" ref="M14:M20" si="10">IF(L14*15=0,"",L14*15)</f>
        <v/>
      </c>
      <c r="N14" s="149"/>
      <c r="O14" s="153"/>
      <c r="P14" s="149"/>
      <c r="Q14" s="150">
        <v>4</v>
      </c>
      <c r="R14" s="149">
        <v>2</v>
      </c>
      <c r="S14" s="150">
        <v>24</v>
      </c>
      <c r="T14" s="149">
        <v>1</v>
      </c>
      <c r="U14" s="151" t="s">
        <v>353</v>
      </c>
      <c r="V14" s="152"/>
      <c r="W14" s="150" t="str">
        <f>IF(V14*15=0,"",V14*15)</f>
        <v/>
      </c>
      <c r="X14" s="149"/>
      <c r="Y14" s="150" t="str">
        <f>IF(X14*15=0,"",X14*15)</f>
        <v/>
      </c>
      <c r="Z14" s="149"/>
      <c r="AA14" s="153"/>
      <c r="AB14" s="152"/>
      <c r="AC14" s="150" t="str">
        <f>IF(AB14*15=0,"",AB14*15)</f>
        <v/>
      </c>
      <c r="AD14" s="205"/>
      <c r="AE14" s="150" t="str">
        <f>IF(AD14*15=0,"",AD14*15)</f>
        <v/>
      </c>
      <c r="AF14" s="205"/>
      <c r="AG14" s="206"/>
      <c r="AH14" s="149"/>
      <c r="AI14" s="150" t="str">
        <f t="shared" si="0"/>
        <v/>
      </c>
      <c r="AJ14" s="149"/>
      <c r="AK14" s="150" t="str">
        <f>IF(AJ14*15=0,"",AJ14*15)</f>
        <v/>
      </c>
      <c r="AL14" s="149"/>
      <c r="AM14" s="149"/>
      <c r="AN14" s="154" t="str">
        <f t="shared" si="1"/>
        <v/>
      </c>
      <c r="AO14" s="154" t="str">
        <f t="shared" si="2"/>
        <v/>
      </c>
      <c r="AP14" s="154">
        <f t="shared" si="3"/>
        <v>2</v>
      </c>
      <c r="AQ14" s="154">
        <f t="shared" si="4"/>
        <v>28</v>
      </c>
      <c r="AR14" s="154">
        <f t="shared" si="5"/>
        <v>1</v>
      </c>
      <c r="AS14" s="154">
        <f t="shared" si="6"/>
        <v>2</v>
      </c>
      <c r="AT14" s="1" t="s">
        <v>403</v>
      </c>
      <c r="AU14" s="2" t="s">
        <v>439</v>
      </c>
    </row>
    <row r="15" spans="1:47" ht="15.75" customHeight="1" x14ac:dyDescent="0.2">
      <c r="A15" s="142" t="s">
        <v>166</v>
      </c>
      <c r="B15" s="166" t="s">
        <v>34</v>
      </c>
      <c r="C15" s="134" t="s">
        <v>167</v>
      </c>
      <c r="D15" s="149"/>
      <c r="E15" s="150" t="str">
        <f t="shared" si="7"/>
        <v/>
      </c>
      <c r="F15" s="149"/>
      <c r="G15" s="150" t="str">
        <f t="shared" si="8"/>
        <v/>
      </c>
      <c r="H15" s="149"/>
      <c r="I15" s="151"/>
      <c r="J15" s="152"/>
      <c r="K15" s="150" t="str">
        <f t="shared" si="9"/>
        <v/>
      </c>
      <c r="L15" s="149"/>
      <c r="M15" s="150" t="str">
        <f t="shared" si="10"/>
        <v/>
      </c>
      <c r="N15" s="149"/>
      <c r="O15" s="153"/>
      <c r="P15" s="149"/>
      <c r="Q15" s="150" t="str">
        <f t="shared" ref="Q15:Q20" si="11">IF(P15*15=0,"",P15*15)</f>
        <v/>
      </c>
      <c r="R15" s="149"/>
      <c r="S15" s="150" t="str">
        <f t="shared" ref="S15:S20" si="12">IF(R15*15=0,"",R15*15)</f>
        <v/>
      </c>
      <c r="T15" s="149"/>
      <c r="U15" s="151"/>
      <c r="V15" s="152"/>
      <c r="W15" s="150">
        <v>4</v>
      </c>
      <c r="X15" s="149">
        <v>2</v>
      </c>
      <c r="Y15" s="150">
        <v>24</v>
      </c>
      <c r="Z15" s="149">
        <v>1</v>
      </c>
      <c r="AA15" s="153" t="s">
        <v>353</v>
      </c>
      <c r="AB15" s="152"/>
      <c r="AC15" s="150" t="str">
        <f>IF(AB15*15=0,"",AB15*15)</f>
        <v/>
      </c>
      <c r="AD15" s="205"/>
      <c r="AE15" s="150" t="str">
        <f>IF(AD15*15=0,"",AD15*15)</f>
        <v/>
      </c>
      <c r="AF15" s="205"/>
      <c r="AG15" s="206"/>
      <c r="AH15" s="149"/>
      <c r="AI15" s="150" t="str">
        <f t="shared" si="0"/>
        <v/>
      </c>
      <c r="AJ15" s="149"/>
      <c r="AK15" s="150" t="str">
        <f>IF(AJ15*15=0,"",AJ15*15)</f>
        <v/>
      </c>
      <c r="AL15" s="149"/>
      <c r="AM15" s="149"/>
      <c r="AN15" s="154" t="str">
        <f t="shared" si="1"/>
        <v/>
      </c>
      <c r="AO15" s="154" t="str">
        <f t="shared" si="2"/>
        <v/>
      </c>
      <c r="AP15" s="154">
        <f t="shared" si="3"/>
        <v>2</v>
      </c>
      <c r="AQ15" s="154">
        <f t="shared" si="4"/>
        <v>28</v>
      </c>
      <c r="AR15" s="154">
        <f t="shared" si="5"/>
        <v>1</v>
      </c>
      <c r="AS15" s="154">
        <f t="shared" si="6"/>
        <v>2</v>
      </c>
      <c r="AT15" s="1" t="s">
        <v>403</v>
      </c>
      <c r="AU15" s="2" t="s">
        <v>439</v>
      </c>
    </row>
    <row r="16" spans="1:47" ht="15.75" customHeight="1" x14ac:dyDescent="0.2">
      <c r="A16" s="142" t="s">
        <v>168</v>
      </c>
      <c r="B16" s="166" t="s">
        <v>34</v>
      </c>
      <c r="C16" s="134" t="s">
        <v>169</v>
      </c>
      <c r="D16" s="149"/>
      <c r="E16" s="150" t="str">
        <f t="shared" si="7"/>
        <v/>
      </c>
      <c r="F16" s="149"/>
      <c r="G16" s="150" t="str">
        <f t="shared" si="8"/>
        <v/>
      </c>
      <c r="H16" s="149"/>
      <c r="I16" s="151"/>
      <c r="J16" s="152"/>
      <c r="K16" s="150" t="str">
        <f t="shared" si="9"/>
        <v/>
      </c>
      <c r="L16" s="149"/>
      <c r="M16" s="150" t="str">
        <f t="shared" si="10"/>
        <v/>
      </c>
      <c r="N16" s="149"/>
      <c r="O16" s="153"/>
      <c r="P16" s="149"/>
      <c r="Q16" s="150" t="str">
        <f t="shared" si="11"/>
        <v/>
      </c>
      <c r="R16" s="149"/>
      <c r="S16" s="150" t="str">
        <f t="shared" si="12"/>
        <v/>
      </c>
      <c r="T16" s="149"/>
      <c r="U16" s="151"/>
      <c r="V16" s="152"/>
      <c r="W16" s="150" t="str">
        <f>IF(V16*15=0,"",V16*15)</f>
        <v/>
      </c>
      <c r="X16" s="149"/>
      <c r="Y16" s="150" t="str">
        <f>IF(X16*15=0,"",X16*15)</f>
        <v/>
      </c>
      <c r="Z16" s="149"/>
      <c r="AA16" s="153"/>
      <c r="AB16" s="152"/>
      <c r="AC16" s="150">
        <v>4</v>
      </c>
      <c r="AD16" s="205">
        <v>2</v>
      </c>
      <c r="AE16" s="150">
        <v>24</v>
      </c>
      <c r="AF16" s="205">
        <v>1</v>
      </c>
      <c r="AG16" s="206" t="s">
        <v>70</v>
      </c>
      <c r="AH16" s="149"/>
      <c r="AI16" s="150" t="str">
        <f t="shared" si="0"/>
        <v/>
      </c>
      <c r="AJ16" s="149"/>
      <c r="AK16" s="150" t="str">
        <f>IF(AJ16*15=0,"",AJ16*15)</f>
        <v/>
      </c>
      <c r="AL16" s="149"/>
      <c r="AM16" s="149"/>
      <c r="AN16" s="154" t="str">
        <f t="shared" si="1"/>
        <v/>
      </c>
      <c r="AO16" s="154" t="str">
        <f t="shared" si="2"/>
        <v/>
      </c>
      <c r="AP16" s="154">
        <f t="shared" si="3"/>
        <v>2</v>
      </c>
      <c r="AQ16" s="154">
        <f t="shared" si="4"/>
        <v>28</v>
      </c>
      <c r="AR16" s="154">
        <f t="shared" si="5"/>
        <v>1</v>
      </c>
      <c r="AS16" s="154">
        <f t="shared" si="6"/>
        <v>2</v>
      </c>
      <c r="AT16" s="1" t="s">
        <v>403</v>
      </c>
      <c r="AU16" s="2" t="s">
        <v>439</v>
      </c>
    </row>
    <row r="17" spans="1:47" ht="15.75" customHeight="1" x14ac:dyDescent="0.2">
      <c r="A17" s="142" t="s">
        <v>170</v>
      </c>
      <c r="B17" s="166" t="s">
        <v>34</v>
      </c>
      <c r="C17" s="134" t="s">
        <v>171</v>
      </c>
      <c r="D17" s="149"/>
      <c r="E17" s="150" t="str">
        <f t="shared" si="7"/>
        <v/>
      </c>
      <c r="F17" s="149"/>
      <c r="G17" s="150" t="str">
        <f t="shared" si="8"/>
        <v/>
      </c>
      <c r="H17" s="149"/>
      <c r="I17" s="151"/>
      <c r="J17" s="152"/>
      <c r="K17" s="150" t="str">
        <f t="shared" si="9"/>
        <v/>
      </c>
      <c r="L17" s="149"/>
      <c r="M17" s="150" t="str">
        <f t="shared" si="10"/>
        <v/>
      </c>
      <c r="N17" s="149"/>
      <c r="O17" s="153"/>
      <c r="P17" s="149"/>
      <c r="Q17" s="150" t="str">
        <f t="shared" si="11"/>
        <v/>
      </c>
      <c r="R17" s="149"/>
      <c r="S17" s="150" t="str">
        <f t="shared" si="12"/>
        <v/>
      </c>
      <c r="T17" s="149"/>
      <c r="U17" s="151"/>
      <c r="V17" s="152"/>
      <c r="W17" s="150" t="str">
        <f>IF(V17*15=0,"",V17*15)</f>
        <v/>
      </c>
      <c r="X17" s="149"/>
      <c r="Y17" s="150" t="str">
        <f>IF(X17*15=0,"",X17*15)</f>
        <v/>
      </c>
      <c r="Z17" s="149"/>
      <c r="AA17" s="153"/>
      <c r="AB17" s="152"/>
      <c r="AC17" s="150" t="str">
        <f>IF(AB17*15=0,"",AB17*15)</f>
        <v/>
      </c>
      <c r="AD17" s="205"/>
      <c r="AE17" s="150" t="str">
        <f>IF(AD17*15=0,"",AD17*15)</f>
        <v/>
      </c>
      <c r="AF17" s="205"/>
      <c r="AG17" s="206"/>
      <c r="AH17" s="149"/>
      <c r="AI17" s="150" t="str">
        <f t="shared" si="0"/>
        <v/>
      </c>
      <c r="AJ17" s="149">
        <v>1</v>
      </c>
      <c r="AK17" s="150">
        <v>10</v>
      </c>
      <c r="AL17" s="149">
        <v>1</v>
      </c>
      <c r="AM17" s="149" t="s">
        <v>70</v>
      </c>
      <c r="AN17" s="154" t="str">
        <f t="shared" si="1"/>
        <v/>
      </c>
      <c r="AO17" s="154" t="str">
        <f t="shared" si="2"/>
        <v/>
      </c>
      <c r="AP17" s="154">
        <f t="shared" si="3"/>
        <v>1</v>
      </c>
      <c r="AQ17" s="154">
        <v>10</v>
      </c>
      <c r="AR17" s="154">
        <f t="shared" si="5"/>
        <v>1</v>
      </c>
      <c r="AS17" s="154">
        <f t="shared" si="6"/>
        <v>1</v>
      </c>
      <c r="AT17" s="1" t="s">
        <v>403</v>
      </c>
      <c r="AU17" s="2" t="s">
        <v>439</v>
      </c>
    </row>
    <row r="18" spans="1:47" ht="15.75" customHeight="1" x14ac:dyDescent="0.2">
      <c r="A18" s="143" t="s">
        <v>517</v>
      </c>
      <c r="B18" s="166" t="s">
        <v>34</v>
      </c>
      <c r="C18" s="135" t="s">
        <v>434</v>
      </c>
      <c r="D18" s="149"/>
      <c r="E18" s="150" t="str">
        <f t="shared" si="7"/>
        <v/>
      </c>
      <c r="F18" s="149"/>
      <c r="G18" s="150" t="str">
        <f t="shared" si="8"/>
        <v/>
      </c>
      <c r="H18" s="149"/>
      <c r="I18" s="151"/>
      <c r="J18" s="152"/>
      <c r="K18" s="150" t="str">
        <f t="shared" si="9"/>
        <v/>
      </c>
      <c r="L18" s="149"/>
      <c r="M18" s="150" t="str">
        <f t="shared" si="10"/>
        <v/>
      </c>
      <c r="N18" s="149"/>
      <c r="O18" s="153"/>
      <c r="P18" s="152"/>
      <c r="Q18" s="150" t="str">
        <f t="shared" si="11"/>
        <v/>
      </c>
      <c r="R18" s="149"/>
      <c r="S18" s="150" t="str">
        <f t="shared" si="12"/>
        <v/>
      </c>
      <c r="T18" s="149"/>
      <c r="U18" s="153"/>
      <c r="V18" s="152">
        <v>1</v>
      </c>
      <c r="W18" s="150">
        <v>14</v>
      </c>
      <c r="X18" s="149">
        <v>3</v>
      </c>
      <c r="Y18" s="150">
        <v>42</v>
      </c>
      <c r="Z18" s="149">
        <v>2</v>
      </c>
      <c r="AA18" s="153" t="s">
        <v>612</v>
      </c>
      <c r="AB18" s="152"/>
      <c r="AC18" s="150" t="str">
        <f>IF(AB18*15=0,"",AB18*15)</f>
        <v/>
      </c>
      <c r="AD18" s="149"/>
      <c r="AE18" s="150" t="str">
        <f>IF(AD18*15=0,"",AD18*15)</f>
        <v/>
      </c>
      <c r="AF18" s="149"/>
      <c r="AG18" s="153"/>
      <c r="AH18" s="149"/>
      <c r="AI18" s="150" t="str">
        <f t="shared" si="0"/>
        <v/>
      </c>
      <c r="AJ18" s="149"/>
      <c r="AK18" s="150" t="str">
        <f>IF(AJ18*15=0,"",AJ18*15)</f>
        <v/>
      </c>
      <c r="AL18" s="149"/>
      <c r="AM18" s="149"/>
      <c r="AN18" s="154">
        <f t="shared" si="1"/>
        <v>1</v>
      </c>
      <c r="AO18" s="154">
        <f t="shared" si="2"/>
        <v>14</v>
      </c>
      <c r="AP18" s="154">
        <f t="shared" si="3"/>
        <v>3</v>
      </c>
      <c r="AQ18" s="154">
        <f t="shared" si="4"/>
        <v>42</v>
      </c>
      <c r="AR18" s="154">
        <f t="shared" si="5"/>
        <v>2</v>
      </c>
      <c r="AS18" s="154">
        <f t="shared" si="6"/>
        <v>4</v>
      </c>
      <c r="AT18" s="2" t="s">
        <v>440</v>
      </c>
      <c r="AU18" s="2" t="s">
        <v>441</v>
      </c>
    </row>
    <row r="19" spans="1:47" ht="15.75" customHeight="1" x14ac:dyDescent="0.2">
      <c r="A19" s="143" t="s">
        <v>518</v>
      </c>
      <c r="B19" s="166" t="s">
        <v>34</v>
      </c>
      <c r="C19" s="135" t="s">
        <v>435</v>
      </c>
      <c r="D19" s="149"/>
      <c r="E19" s="150" t="str">
        <f t="shared" si="7"/>
        <v/>
      </c>
      <c r="F19" s="149"/>
      <c r="G19" s="150" t="str">
        <f t="shared" si="8"/>
        <v/>
      </c>
      <c r="H19" s="149"/>
      <c r="I19" s="151"/>
      <c r="J19" s="152"/>
      <c r="K19" s="150" t="str">
        <f t="shared" si="9"/>
        <v/>
      </c>
      <c r="L19" s="149"/>
      <c r="M19" s="150" t="str">
        <f t="shared" si="10"/>
        <v/>
      </c>
      <c r="N19" s="149"/>
      <c r="O19" s="153"/>
      <c r="P19" s="152"/>
      <c r="Q19" s="150" t="str">
        <f t="shared" si="11"/>
        <v/>
      </c>
      <c r="R19" s="149"/>
      <c r="S19" s="150" t="str">
        <f t="shared" si="12"/>
        <v/>
      </c>
      <c r="T19" s="149"/>
      <c r="U19" s="153"/>
      <c r="V19" s="152"/>
      <c r="W19" s="150" t="str">
        <f>IF(V19*15=0,"",V19*15)</f>
        <v/>
      </c>
      <c r="X19" s="149"/>
      <c r="Y19" s="150" t="str">
        <f>IF(X19*15=0,"",X19*15)</f>
        <v/>
      </c>
      <c r="Z19" s="149"/>
      <c r="AA19" s="153"/>
      <c r="AB19" s="152">
        <v>2</v>
      </c>
      <c r="AC19" s="150">
        <v>28</v>
      </c>
      <c r="AD19" s="149">
        <v>4</v>
      </c>
      <c r="AE19" s="150">
        <v>56</v>
      </c>
      <c r="AF19" s="149">
        <v>5</v>
      </c>
      <c r="AG19" s="153" t="s">
        <v>612</v>
      </c>
      <c r="AH19" s="149"/>
      <c r="AI19" s="150" t="str">
        <f t="shared" si="0"/>
        <v/>
      </c>
      <c r="AJ19" s="149"/>
      <c r="AK19" s="150" t="str">
        <f>IF(AJ19*15=0,"",AJ19*15)</f>
        <v/>
      </c>
      <c r="AL19" s="149"/>
      <c r="AM19" s="149"/>
      <c r="AN19" s="154">
        <f t="shared" si="1"/>
        <v>2</v>
      </c>
      <c r="AO19" s="154">
        <f t="shared" si="2"/>
        <v>28</v>
      </c>
      <c r="AP19" s="154">
        <f t="shared" si="3"/>
        <v>4</v>
      </c>
      <c r="AQ19" s="154">
        <f t="shared" si="4"/>
        <v>56</v>
      </c>
      <c r="AR19" s="154">
        <f t="shared" si="5"/>
        <v>5</v>
      </c>
      <c r="AS19" s="154">
        <f t="shared" si="6"/>
        <v>6</v>
      </c>
      <c r="AT19" s="2" t="s">
        <v>440</v>
      </c>
      <c r="AU19" s="2" t="s">
        <v>441</v>
      </c>
    </row>
    <row r="20" spans="1:47" ht="15.75" customHeight="1" x14ac:dyDescent="0.2">
      <c r="A20" s="143" t="s">
        <v>519</v>
      </c>
      <c r="B20" s="166" t="s">
        <v>34</v>
      </c>
      <c r="C20" s="135" t="s">
        <v>436</v>
      </c>
      <c r="D20" s="149"/>
      <c r="E20" s="150" t="str">
        <f t="shared" si="7"/>
        <v/>
      </c>
      <c r="F20" s="149"/>
      <c r="G20" s="150" t="str">
        <f t="shared" si="8"/>
        <v/>
      </c>
      <c r="H20" s="149"/>
      <c r="I20" s="151"/>
      <c r="J20" s="152"/>
      <c r="K20" s="150" t="str">
        <f t="shared" si="9"/>
        <v/>
      </c>
      <c r="L20" s="149"/>
      <c r="M20" s="150" t="str">
        <f t="shared" si="10"/>
        <v/>
      </c>
      <c r="N20" s="149"/>
      <c r="O20" s="153"/>
      <c r="P20" s="152"/>
      <c r="Q20" s="150" t="str">
        <f t="shared" si="11"/>
        <v/>
      </c>
      <c r="R20" s="149"/>
      <c r="S20" s="150" t="str">
        <f t="shared" si="12"/>
        <v/>
      </c>
      <c r="T20" s="149"/>
      <c r="U20" s="153"/>
      <c r="V20" s="152"/>
      <c r="W20" s="150" t="str">
        <f>IF(V20*15=0,"",V20*15)</f>
        <v/>
      </c>
      <c r="X20" s="149"/>
      <c r="Y20" s="150" t="str">
        <f>IF(X20*15=0,"",X20*15)</f>
        <v/>
      </c>
      <c r="Z20" s="149"/>
      <c r="AA20" s="153"/>
      <c r="AB20" s="152"/>
      <c r="AC20" s="150" t="str">
        <f>IF(AB20*15=0,"",AB20*15)</f>
        <v/>
      </c>
      <c r="AD20" s="149"/>
      <c r="AE20" s="150" t="str">
        <f>IF(AD20*15=0,"",AD20*15)</f>
        <v/>
      </c>
      <c r="AF20" s="149"/>
      <c r="AG20" s="153"/>
      <c r="AH20" s="149">
        <v>1</v>
      </c>
      <c r="AI20" s="150">
        <v>10</v>
      </c>
      <c r="AJ20" s="149">
        <v>1</v>
      </c>
      <c r="AK20" s="150">
        <v>10</v>
      </c>
      <c r="AL20" s="149">
        <v>2</v>
      </c>
      <c r="AM20" s="149" t="s">
        <v>614</v>
      </c>
      <c r="AN20" s="154">
        <f t="shared" si="1"/>
        <v>1</v>
      </c>
      <c r="AO20" s="154">
        <v>10</v>
      </c>
      <c r="AP20" s="154">
        <f t="shared" si="3"/>
        <v>1</v>
      </c>
      <c r="AQ20" s="154">
        <v>10</v>
      </c>
      <c r="AR20" s="154">
        <f t="shared" si="5"/>
        <v>2</v>
      </c>
      <c r="AS20" s="154">
        <f t="shared" si="6"/>
        <v>2</v>
      </c>
      <c r="AT20" s="2" t="s">
        <v>440</v>
      </c>
      <c r="AU20" s="2" t="s">
        <v>441</v>
      </c>
    </row>
    <row r="21" spans="1:47" ht="15.75" customHeight="1" x14ac:dyDescent="0.2">
      <c r="A21" s="906" t="s">
        <v>786</v>
      </c>
      <c r="B21" s="495" t="s">
        <v>34</v>
      </c>
      <c r="C21" s="135" t="s">
        <v>787</v>
      </c>
      <c r="D21" s="398"/>
      <c r="E21" s="399"/>
      <c r="F21" s="398"/>
      <c r="G21" s="399"/>
      <c r="H21" s="398"/>
      <c r="I21" s="400"/>
      <c r="J21" s="401"/>
      <c r="K21" s="399"/>
      <c r="L21" s="398">
        <v>1</v>
      </c>
      <c r="M21" s="399">
        <v>14</v>
      </c>
      <c r="N21" s="398">
        <v>2</v>
      </c>
      <c r="O21" s="402" t="s">
        <v>70</v>
      </c>
      <c r="P21" s="401"/>
      <c r="Q21" s="399"/>
      <c r="R21" s="398"/>
      <c r="S21" s="399"/>
      <c r="T21" s="398"/>
      <c r="U21" s="402"/>
      <c r="V21" s="401"/>
      <c r="W21" s="399"/>
      <c r="X21" s="398"/>
      <c r="Y21" s="399"/>
      <c r="Z21" s="398"/>
      <c r="AA21" s="402"/>
      <c r="AB21" s="401"/>
      <c r="AC21" s="399"/>
      <c r="AD21" s="398"/>
      <c r="AE21" s="399"/>
      <c r="AF21" s="398"/>
      <c r="AG21" s="402"/>
      <c r="AH21" s="398"/>
      <c r="AI21" s="399"/>
      <c r="AJ21" s="398"/>
      <c r="AK21" s="399"/>
      <c r="AL21" s="398"/>
      <c r="AM21" s="398"/>
      <c r="AN21" s="403"/>
      <c r="AO21" s="403"/>
      <c r="AP21" s="403">
        <v>1</v>
      </c>
      <c r="AQ21" s="403">
        <v>14</v>
      </c>
      <c r="AR21" s="403">
        <v>2</v>
      </c>
      <c r="AS21" s="403">
        <v>2</v>
      </c>
      <c r="AT21" s="891" t="s">
        <v>403</v>
      </c>
      <c r="AU21" s="891" t="s">
        <v>460</v>
      </c>
    </row>
    <row r="22" spans="1:47" ht="15.75" customHeight="1" x14ac:dyDescent="0.2">
      <c r="A22" s="144" t="s">
        <v>185</v>
      </c>
      <c r="B22" s="166" t="s">
        <v>34</v>
      </c>
      <c r="C22" s="135" t="s">
        <v>186</v>
      </c>
      <c r="D22" s="158"/>
      <c r="E22" s="159"/>
      <c r="F22" s="158"/>
      <c r="G22" s="159"/>
      <c r="H22" s="158"/>
      <c r="I22" s="160"/>
      <c r="J22" s="161">
        <v>1</v>
      </c>
      <c r="K22" s="159">
        <v>14</v>
      </c>
      <c r="L22" s="158">
        <v>1</v>
      </c>
      <c r="M22" s="159">
        <v>14</v>
      </c>
      <c r="N22" s="158">
        <v>1</v>
      </c>
      <c r="O22" s="162" t="s">
        <v>67</v>
      </c>
      <c r="P22" s="161"/>
      <c r="Q22" s="159"/>
      <c r="R22" s="158"/>
      <c r="S22" s="159"/>
      <c r="T22" s="158"/>
      <c r="U22" s="162"/>
      <c r="V22" s="161"/>
      <c r="W22" s="159"/>
      <c r="X22" s="158"/>
      <c r="Y22" s="159"/>
      <c r="Z22" s="158"/>
      <c r="AA22" s="162"/>
      <c r="AB22" s="161"/>
      <c r="AC22" s="159"/>
      <c r="AD22" s="158"/>
      <c r="AE22" s="159"/>
      <c r="AF22" s="158"/>
      <c r="AG22" s="162"/>
      <c r="AH22" s="158"/>
      <c r="AI22" s="159"/>
      <c r="AJ22" s="158"/>
      <c r="AK22" s="159"/>
      <c r="AL22" s="158"/>
      <c r="AM22" s="158"/>
      <c r="AN22" s="163">
        <f>IF(D22+J22+P22+V22+AB22+AH22=0,"",D22+J22+P22+V22+AB22+AH22)</f>
        <v>1</v>
      </c>
      <c r="AO22" s="163">
        <f>IF((D22+J22+P22+V22+AB22+AH22)*14=0,"",(D22+J22+P22+V22+AB22+AH22)*14)</f>
        <v>14</v>
      </c>
      <c r="AP22" s="163">
        <f>IF(F22+L22+R22+X22+AD22+AJ22=0,"",F22+L22+R22+X22+AD22+AJ22)</f>
        <v>1</v>
      </c>
      <c r="AQ22" s="163">
        <f>IF((F22+L22+R22+X22+AD22+AJ22)*14=0,"",(F22+L22+R22+X22+AD22+AJ22)*14)</f>
        <v>14</v>
      </c>
      <c r="AR22" s="163">
        <f>IF(H22+N22+T22+Z22+AF22+AL22=0,"",H22+N22+T22+Z22+AF22+AL22)</f>
        <v>1</v>
      </c>
      <c r="AS22" s="163">
        <f>IF(D22+F22+J22+L22+P22+R22+V22+X22+AB22+AD22+AH22+AJ22=0,"",D22+F22+J22+L22+P22+R22+V22+X22+AB22+AD22+AH22+AJ22)</f>
        <v>2</v>
      </c>
      <c r="AT22" s="2" t="s">
        <v>437</v>
      </c>
      <c r="AU22" s="2" t="s">
        <v>445</v>
      </c>
    </row>
    <row r="23" spans="1:47" ht="15.75" customHeight="1" x14ac:dyDescent="0.2">
      <c r="A23" s="144" t="s">
        <v>620</v>
      </c>
      <c r="B23" s="166" t="s">
        <v>34</v>
      </c>
      <c r="C23" s="136" t="s">
        <v>619</v>
      </c>
      <c r="D23" s="149"/>
      <c r="E23" s="150" t="str">
        <f>IF(D23*15=0,"",D23*15)</f>
        <v/>
      </c>
      <c r="F23" s="149"/>
      <c r="G23" s="150" t="str">
        <f>IF(F23*15=0,"",F23*15)</f>
        <v/>
      </c>
      <c r="H23" s="149"/>
      <c r="I23" s="151"/>
      <c r="J23" s="152"/>
      <c r="K23" s="150" t="str">
        <f>IF(J23*15=0,"",J23*15)</f>
        <v/>
      </c>
      <c r="L23" s="149"/>
      <c r="M23" s="150" t="str">
        <f>IF(L23*15=0,"",L23*15)</f>
        <v/>
      </c>
      <c r="N23" s="149"/>
      <c r="O23" s="153"/>
      <c r="P23" s="152"/>
      <c r="Q23" s="150" t="str">
        <f>IF(P23*15=0,"",P23*15)</f>
        <v/>
      </c>
      <c r="R23" s="149"/>
      <c r="S23" s="150" t="str">
        <f>IF(R23*15=0,"",R23*15)</f>
        <v/>
      </c>
      <c r="T23" s="149"/>
      <c r="U23" s="153"/>
      <c r="V23" s="152"/>
      <c r="W23" s="150" t="str">
        <f>IF(V23*15=0,"",V23*15)</f>
        <v/>
      </c>
      <c r="X23" s="149"/>
      <c r="Y23" s="150" t="str">
        <f>IF(X23*15=0,"",X23*15)</f>
        <v/>
      </c>
      <c r="Z23" s="149"/>
      <c r="AA23" s="153"/>
      <c r="AB23" s="152"/>
      <c r="AC23" s="150" t="str">
        <f>IF(AB23*15=0,"",AB23*15)</f>
        <v/>
      </c>
      <c r="AD23" s="149"/>
      <c r="AE23" s="150" t="str">
        <f>IF(AD23*15=0,"",AD23*15)</f>
        <v/>
      </c>
      <c r="AF23" s="149"/>
      <c r="AG23" s="153"/>
      <c r="AH23" s="149"/>
      <c r="AI23" s="150" t="str">
        <f>IF(AH23*15=0,"",AH23*15)</f>
        <v/>
      </c>
      <c r="AJ23" s="149">
        <v>1</v>
      </c>
      <c r="AK23" s="150">
        <v>10</v>
      </c>
      <c r="AL23" s="149">
        <v>1</v>
      </c>
      <c r="AM23" s="149" t="s">
        <v>182</v>
      </c>
      <c r="AN23" s="154" t="str">
        <f t="shared" si="1"/>
        <v/>
      </c>
      <c r="AO23" s="154" t="str">
        <f t="shared" si="2"/>
        <v/>
      </c>
      <c r="AP23" s="154">
        <f t="shared" si="3"/>
        <v>1</v>
      </c>
      <c r="AQ23" s="154">
        <v>10</v>
      </c>
      <c r="AR23" s="154">
        <f t="shared" si="5"/>
        <v>1</v>
      </c>
      <c r="AS23" s="154">
        <f t="shared" si="6"/>
        <v>1</v>
      </c>
      <c r="AT23" s="2" t="s">
        <v>440</v>
      </c>
      <c r="AU23" s="2" t="s">
        <v>443</v>
      </c>
    </row>
    <row r="24" spans="1:47" ht="15.75" customHeight="1" x14ac:dyDescent="0.2">
      <c r="A24" s="144" t="s">
        <v>196</v>
      </c>
      <c r="B24" s="166" t="s">
        <v>34</v>
      </c>
      <c r="C24" s="136" t="s">
        <v>197</v>
      </c>
      <c r="D24" s="149"/>
      <c r="E24" s="150" t="s">
        <v>138</v>
      </c>
      <c r="F24" s="149"/>
      <c r="G24" s="150" t="s">
        <v>138</v>
      </c>
      <c r="H24" s="149"/>
      <c r="I24" s="151"/>
      <c r="J24" s="152">
        <v>1</v>
      </c>
      <c r="K24" s="150">
        <v>14</v>
      </c>
      <c r="L24" s="149"/>
      <c r="M24" s="150" t="s">
        <v>138</v>
      </c>
      <c r="N24" s="149">
        <v>1</v>
      </c>
      <c r="O24" s="153" t="s">
        <v>82</v>
      </c>
      <c r="P24" s="152"/>
      <c r="Q24" s="150"/>
      <c r="R24" s="149"/>
      <c r="S24" s="150" t="s">
        <v>138</v>
      </c>
      <c r="T24" s="149"/>
      <c r="U24" s="153"/>
      <c r="V24" s="152"/>
      <c r="W24" s="150" t="s">
        <v>138</v>
      </c>
      <c r="X24" s="149"/>
      <c r="Y24" s="150" t="s">
        <v>138</v>
      </c>
      <c r="Z24" s="149"/>
      <c r="AA24" s="153"/>
      <c r="AB24" s="152"/>
      <c r="AC24" s="150" t="s">
        <v>138</v>
      </c>
      <c r="AD24" s="149"/>
      <c r="AE24" s="150" t="s">
        <v>138</v>
      </c>
      <c r="AF24" s="149"/>
      <c r="AG24" s="153"/>
      <c r="AH24" s="149"/>
      <c r="AI24" s="150" t="s">
        <v>138</v>
      </c>
      <c r="AJ24" s="149"/>
      <c r="AK24" s="150" t="s">
        <v>138</v>
      </c>
      <c r="AL24" s="149"/>
      <c r="AM24" s="149"/>
      <c r="AN24" s="154">
        <f t="shared" ref="AN24:AN36" si="13">IF(D24+J24+P24+V24+AB24+AH24=0,"",D24+J24+P24+V24+AB24+AH24)</f>
        <v>1</v>
      </c>
      <c r="AO24" s="154">
        <f t="shared" ref="AO24:AO32" si="14">IF((D24+J24+P24+V24+AB24+AH24)*14=0,"",(D24+J24+P24+V24+AB24+AH24)*14)</f>
        <v>14</v>
      </c>
      <c r="AP24" s="154" t="str">
        <f t="shared" ref="AP24:AP36" si="15">IF(F24+L24+R24+X24+AD24+AJ24=0,"",F24+L24+R24+X24+AD24+AJ24)</f>
        <v/>
      </c>
      <c r="AQ24" s="154" t="str">
        <f t="shared" ref="AQ24:AQ32" si="16">IF((F24+L24+R24+X24+AD24+AJ24)*14=0,"",(F24+L24+R24+X24+AD24+AJ24)*14)</f>
        <v/>
      </c>
      <c r="AR24" s="154">
        <f t="shared" ref="AR24:AR36" si="17">IF(H24+N24+T24+Z24+AF24+AL24=0,"",H24+N24+T24+Z24+AF24+AL24)</f>
        <v>1</v>
      </c>
      <c r="AS24" s="154">
        <f t="shared" ref="AS24:AS36" si="18">IF(D24+F24+J24+L24+P24+R24+V24+X24+AB24+AD24+AH24+AJ24=0,"",D24+F24+J24+L24+P24+R24+V24+X24+AB24+AD24+AH24+AJ24)</f>
        <v>1</v>
      </c>
      <c r="AT24" s="2" t="s">
        <v>440</v>
      </c>
      <c r="AU24" s="2" t="s">
        <v>443</v>
      </c>
    </row>
    <row r="25" spans="1:47" s="18" customFormat="1" ht="15.75" customHeight="1" x14ac:dyDescent="0.2">
      <c r="A25" s="144" t="s">
        <v>204</v>
      </c>
      <c r="B25" s="166" t="s">
        <v>34</v>
      </c>
      <c r="C25" s="512" t="s">
        <v>205</v>
      </c>
      <c r="D25" s="231"/>
      <c r="E25" s="150" t="s">
        <v>138</v>
      </c>
      <c r="F25" s="232"/>
      <c r="G25" s="150" t="s">
        <v>138</v>
      </c>
      <c r="H25" s="507"/>
      <c r="I25" s="234"/>
      <c r="J25" s="231"/>
      <c r="K25" s="150" t="s">
        <v>138</v>
      </c>
      <c r="L25" s="232"/>
      <c r="M25" s="150"/>
      <c r="N25" s="507"/>
      <c r="O25" s="234"/>
      <c r="P25" s="231"/>
      <c r="Q25" s="150" t="s">
        <v>138</v>
      </c>
      <c r="R25" s="232">
        <v>1</v>
      </c>
      <c r="S25" s="150">
        <v>14</v>
      </c>
      <c r="T25" s="507">
        <v>1</v>
      </c>
      <c r="U25" s="234" t="s">
        <v>70</v>
      </c>
      <c r="V25" s="231"/>
      <c r="W25" s="150" t="s">
        <v>138</v>
      </c>
      <c r="X25" s="232"/>
      <c r="Y25" s="150"/>
      <c r="Z25" s="507"/>
      <c r="AA25" s="234"/>
      <c r="AB25" s="231"/>
      <c r="AC25" s="150" t="s">
        <v>138</v>
      </c>
      <c r="AD25" s="232"/>
      <c r="AE25" s="150" t="s">
        <v>138</v>
      </c>
      <c r="AF25" s="507"/>
      <c r="AG25" s="234"/>
      <c r="AH25" s="231"/>
      <c r="AI25" s="150" t="s">
        <v>138</v>
      </c>
      <c r="AJ25" s="232"/>
      <c r="AK25" s="150" t="s">
        <v>138</v>
      </c>
      <c r="AL25" s="507"/>
      <c r="AM25" s="236"/>
      <c r="AN25" s="154" t="str">
        <f t="shared" si="13"/>
        <v/>
      </c>
      <c r="AO25" s="154" t="str">
        <f>IF((D25+J25+P25+V25+AB25+AH25)*14=0,"",(D25+J25+P25+V25+AB25+AH25)*14)</f>
        <v/>
      </c>
      <c r="AP25" s="154">
        <f>IF(F25+L25+R25+X25+AD25+AJ25=0,"",F25+L25+R25+X25+AD25+AJ25)</f>
        <v>1</v>
      </c>
      <c r="AQ25" s="154">
        <f>IF((F25+L25+R25+X25+AD25+AJ25)*14=0,"",(F25+L25+R25+X25+AD25+AJ25)*14)</f>
        <v>14</v>
      </c>
      <c r="AR25" s="154">
        <v>1</v>
      </c>
      <c r="AS25" s="154">
        <f t="shared" si="18"/>
        <v>1</v>
      </c>
      <c r="AT25" s="17" t="s">
        <v>440</v>
      </c>
      <c r="AU25" s="17" t="s">
        <v>443</v>
      </c>
    </row>
    <row r="26" spans="1:47" ht="15.75" customHeight="1" x14ac:dyDescent="0.2">
      <c r="A26" s="144" t="s">
        <v>581</v>
      </c>
      <c r="B26" s="166" t="s">
        <v>34</v>
      </c>
      <c r="C26" s="136" t="s">
        <v>583</v>
      </c>
      <c r="D26" s="149"/>
      <c r="E26" s="150" t="s">
        <v>138</v>
      </c>
      <c r="F26" s="149"/>
      <c r="G26" s="150" t="s">
        <v>138</v>
      </c>
      <c r="H26" s="149"/>
      <c r="I26" s="151"/>
      <c r="J26" s="152"/>
      <c r="K26" s="150" t="s">
        <v>138</v>
      </c>
      <c r="L26" s="149"/>
      <c r="M26" s="150" t="s">
        <v>138</v>
      </c>
      <c r="N26" s="149"/>
      <c r="O26" s="153"/>
      <c r="P26" s="152"/>
      <c r="Q26" s="150" t="s">
        <v>138</v>
      </c>
      <c r="R26" s="149"/>
      <c r="S26" s="150" t="s">
        <v>138</v>
      </c>
      <c r="T26" s="149"/>
      <c r="U26" s="153"/>
      <c r="V26" s="152"/>
      <c r="W26" s="150" t="s">
        <v>138</v>
      </c>
      <c r="X26" s="149"/>
      <c r="Y26" s="150" t="s">
        <v>138</v>
      </c>
      <c r="Z26" s="149"/>
      <c r="AA26" s="153"/>
      <c r="AB26" s="152">
        <v>1</v>
      </c>
      <c r="AC26" s="150">
        <v>14</v>
      </c>
      <c r="AD26" s="149">
        <v>1</v>
      </c>
      <c r="AE26" s="150">
        <v>14</v>
      </c>
      <c r="AF26" s="149">
        <v>1</v>
      </c>
      <c r="AG26" s="153" t="s">
        <v>612</v>
      </c>
      <c r="AH26" s="149"/>
      <c r="AI26" s="150" t="s">
        <v>138</v>
      </c>
      <c r="AJ26" s="149"/>
      <c r="AK26" s="150" t="s">
        <v>138</v>
      </c>
      <c r="AL26" s="149"/>
      <c r="AM26" s="149"/>
      <c r="AN26" s="154">
        <f t="shared" si="13"/>
        <v>1</v>
      </c>
      <c r="AO26" s="154">
        <f t="shared" si="14"/>
        <v>14</v>
      </c>
      <c r="AP26" s="154">
        <f t="shared" si="15"/>
        <v>1</v>
      </c>
      <c r="AQ26" s="154">
        <f t="shared" si="16"/>
        <v>14</v>
      </c>
      <c r="AR26" s="154">
        <f t="shared" si="17"/>
        <v>1</v>
      </c>
      <c r="AS26" s="154">
        <f t="shared" si="18"/>
        <v>2</v>
      </c>
      <c r="AT26" s="2" t="s">
        <v>440</v>
      </c>
      <c r="AU26" s="2" t="s">
        <v>441</v>
      </c>
    </row>
    <row r="27" spans="1:47" ht="12.75" x14ac:dyDescent="0.2">
      <c r="A27" s="146" t="s">
        <v>582</v>
      </c>
      <c r="B27" s="166" t="s">
        <v>34</v>
      </c>
      <c r="C27" s="137" t="s">
        <v>584</v>
      </c>
      <c r="D27" s="149"/>
      <c r="E27" s="150" t="s">
        <v>138</v>
      </c>
      <c r="F27" s="149"/>
      <c r="G27" s="150" t="s">
        <v>138</v>
      </c>
      <c r="H27" s="149"/>
      <c r="I27" s="151"/>
      <c r="J27" s="152"/>
      <c r="K27" s="150" t="s">
        <v>138</v>
      </c>
      <c r="L27" s="149"/>
      <c r="M27" s="150" t="s">
        <v>138</v>
      </c>
      <c r="N27" s="149"/>
      <c r="O27" s="153"/>
      <c r="P27" s="152"/>
      <c r="Q27" s="150" t="s">
        <v>138</v>
      </c>
      <c r="R27" s="149"/>
      <c r="S27" s="150" t="s">
        <v>138</v>
      </c>
      <c r="T27" s="149"/>
      <c r="U27" s="153"/>
      <c r="V27" s="152"/>
      <c r="W27" s="150" t="s">
        <v>138</v>
      </c>
      <c r="X27" s="149"/>
      <c r="Y27" s="150" t="s">
        <v>138</v>
      </c>
      <c r="Z27" s="149"/>
      <c r="AA27" s="153"/>
      <c r="AB27" s="152"/>
      <c r="AC27" s="150" t="s">
        <v>138</v>
      </c>
      <c r="AD27" s="149"/>
      <c r="AE27" s="150" t="s">
        <v>138</v>
      </c>
      <c r="AF27" s="149"/>
      <c r="AG27" s="153"/>
      <c r="AH27" s="149">
        <v>1</v>
      </c>
      <c r="AI27" s="150">
        <v>10</v>
      </c>
      <c r="AJ27" s="149">
        <v>2</v>
      </c>
      <c r="AK27" s="150">
        <v>20</v>
      </c>
      <c r="AL27" s="189">
        <v>2</v>
      </c>
      <c r="AM27" s="153" t="s">
        <v>612</v>
      </c>
      <c r="AN27" s="154">
        <f t="shared" si="13"/>
        <v>1</v>
      </c>
      <c r="AO27" s="154">
        <v>10</v>
      </c>
      <c r="AP27" s="154">
        <f t="shared" si="15"/>
        <v>2</v>
      </c>
      <c r="AQ27" s="154">
        <v>20</v>
      </c>
      <c r="AR27" s="154">
        <f t="shared" si="17"/>
        <v>2</v>
      </c>
      <c r="AS27" s="154">
        <f t="shared" si="18"/>
        <v>3</v>
      </c>
      <c r="AT27" s="2" t="s">
        <v>440</v>
      </c>
      <c r="AU27" s="2" t="s">
        <v>441</v>
      </c>
    </row>
    <row r="28" spans="1:47" ht="12.75" x14ac:dyDescent="0.2">
      <c r="A28" s="144" t="s">
        <v>585</v>
      </c>
      <c r="B28" s="166" t="s">
        <v>34</v>
      </c>
      <c r="C28" s="136" t="s">
        <v>198</v>
      </c>
      <c r="D28" s="149"/>
      <c r="E28" s="150" t="s">
        <v>138</v>
      </c>
      <c r="F28" s="149"/>
      <c r="G28" s="150" t="s">
        <v>138</v>
      </c>
      <c r="H28" s="149"/>
      <c r="I28" s="151"/>
      <c r="J28" s="152"/>
      <c r="K28" s="150" t="s">
        <v>138</v>
      </c>
      <c r="L28" s="149"/>
      <c r="M28" s="150" t="s">
        <v>138</v>
      </c>
      <c r="N28" s="149"/>
      <c r="O28" s="153"/>
      <c r="P28" s="152">
        <v>2</v>
      </c>
      <c r="Q28" s="150">
        <v>28</v>
      </c>
      <c r="R28" s="149"/>
      <c r="S28" s="150" t="s">
        <v>138</v>
      </c>
      <c r="T28" s="149">
        <v>2</v>
      </c>
      <c r="U28" s="153" t="s">
        <v>15</v>
      </c>
      <c r="V28" s="152"/>
      <c r="W28" s="150" t="s">
        <v>138</v>
      </c>
      <c r="X28" s="149"/>
      <c r="Y28" s="150" t="s">
        <v>138</v>
      </c>
      <c r="Z28" s="149"/>
      <c r="AA28" s="153"/>
      <c r="AB28" s="152"/>
      <c r="AC28" s="150"/>
      <c r="AD28" s="149"/>
      <c r="AE28" s="150"/>
      <c r="AF28" s="149"/>
      <c r="AG28" s="153"/>
      <c r="AH28" s="149"/>
      <c r="AI28" s="150" t="s">
        <v>138</v>
      </c>
      <c r="AJ28" s="149"/>
      <c r="AK28" s="150" t="s">
        <v>138</v>
      </c>
      <c r="AL28" s="149"/>
      <c r="AM28" s="149"/>
      <c r="AN28" s="154">
        <f t="shared" si="13"/>
        <v>2</v>
      </c>
      <c r="AO28" s="154">
        <f t="shared" si="14"/>
        <v>28</v>
      </c>
      <c r="AP28" s="154" t="str">
        <f t="shared" si="15"/>
        <v/>
      </c>
      <c r="AQ28" s="154" t="str">
        <f t="shared" si="16"/>
        <v/>
      </c>
      <c r="AR28" s="154">
        <f t="shared" si="17"/>
        <v>2</v>
      </c>
      <c r="AS28" s="154">
        <f t="shared" si="18"/>
        <v>2</v>
      </c>
      <c r="AT28" s="2" t="s">
        <v>440</v>
      </c>
      <c r="AU28" s="2" t="s">
        <v>444</v>
      </c>
    </row>
    <row r="29" spans="1:47" ht="15.75" customHeight="1" x14ac:dyDescent="0.2">
      <c r="A29" s="144" t="s">
        <v>586</v>
      </c>
      <c r="B29" s="166" t="s">
        <v>34</v>
      </c>
      <c r="C29" s="136" t="s">
        <v>199</v>
      </c>
      <c r="D29" s="149"/>
      <c r="E29" s="150" t="s">
        <v>138</v>
      </c>
      <c r="F29" s="149"/>
      <c r="G29" s="150" t="s">
        <v>138</v>
      </c>
      <c r="H29" s="149"/>
      <c r="I29" s="151"/>
      <c r="J29" s="152"/>
      <c r="K29" s="150" t="s">
        <v>138</v>
      </c>
      <c r="L29" s="149"/>
      <c r="M29" s="150" t="s">
        <v>138</v>
      </c>
      <c r="N29" s="149"/>
      <c r="O29" s="153"/>
      <c r="P29" s="152"/>
      <c r="Q29" s="150" t="s">
        <v>138</v>
      </c>
      <c r="R29" s="149"/>
      <c r="S29" s="150" t="s">
        <v>138</v>
      </c>
      <c r="T29" s="149"/>
      <c r="U29" s="153"/>
      <c r="V29" s="149"/>
      <c r="W29" s="150" t="s">
        <v>138</v>
      </c>
      <c r="X29" s="149"/>
      <c r="Y29" s="150"/>
      <c r="Z29" s="149"/>
      <c r="AA29" s="149"/>
      <c r="AB29" s="152"/>
      <c r="AC29" s="150" t="s">
        <v>138</v>
      </c>
      <c r="AD29" s="149">
        <v>1</v>
      </c>
      <c r="AE29" s="150">
        <v>14</v>
      </c>
      <c r="AF29" s="149">
        <v>1</v>
      </c>
      <c r="AG29" s="153" t="s">
        <v>70</v>
      </c>
      <c r="AH29" s="149"/>
      <c r="AI29" s="150"/>
      <c r="AJ29" s="149"/>
      <c r="AK29" s="150"/>
      <c r="AL29" s="149"/>
      <c r="AM29" s="149"/>
      <c r="AN29" s="154" t="str">
        <f t="shared" si="13"/>
        <v/>
      </c>
      <c r="AO29" s="154" t="str">
        <f t="shared" si="14"/>
        <v/>
      </c>
      <c r="AP29" s="154">
        <f t="shared" si="15"/>
        <v>1</v>
      </c>
      <c r="AQ29" s="154">
        <v>10</v>
      </c>
      <c r="AR29" s="154">
        <f t="shared" si="17"/>
        <v>1</v>
      </c>
      <c r="AS29" s="154">
        <f t="shared" si="18"/>
        <v>1</v>
      </c>
      <c r="AT29" s="2" t="s">
        <v>440</v>
      </c>
      <c r="AU29" s="2" t="s">
        <v>444</v>
      </c>
    </row>
    <row r="30" spans="1:47" ht="15.75" customHeight="1" x14ac:dyDescent="0.2">
      <c r="A30" s="144" t="s">
        <v>571</v>
      </c>
      <c r="B30" s="166" t="s">
        <v>34</v>
      </c>
      <c r="C30" s="136" t="s">
        <v>200</v>
      </c>
      <c r="D30" s="149"/>
      <c r="E30" s="150" t="s">
        <v>138</v>
      </c>
      <c r="F30" s="149"/>
      <c r="G30" s="150" t="s">
        <v>138</v>
      </c>
      <c r="H30" s="149"/>
      <c r="I30" s="151"/>
      <c r="J30" s="152">
        <v>1</v>
      </c>
      <c r="K30" s="150">
        <v>14</v>
      </c>
      <c r="L30" s="149"/>
      <c r="M30" s="150" t="s">
        <v>138</v>
      </c>
      <c r="N30" s="149">
        <v>1</v>
      </c>
      <c r="O30" s="153" t="s">
        <v>15</v>
      </c>
      <c r="P30" s="152"/>
      <c r="Q30" s="150"/>
      <c r="R30" s="149"/>
      <c r="S30" s="150" t="s">
        <v>138</v>
      </c>
      <c r="T30" s="149"/>
      <c r="U30" s="153"/>
      <c r="V30" s="152"/>
      <c r="W30" s="150" t="s">
        <v>138</v>
      </c>
      <c r="X30" s="149"/>
      <c r="Y30" s="150" t="s">
        <v>138</v>
      </c>
      <c r="Z30" s="149"/>
      <c r="AA30" s="153"/>
      <c r="AB30" s="152"/>
      <c r="AC30" s="150" t="s">
        <v>138</v>
      </c>
      <c r="AD30" s="149"/>
      <c r="AE30" s="150" t="s">
        <v>138</v>
      </c>
      <c r="AF30" s="149"/>
      <c r="AG30" s="153"/>
      <c r="AH30" s="149"/>
      <c r="AI30" s="150" t="s">
        <v>138</v>
      </c>
      <c r="AJ30" s="149"/>
      <c r="AK30" s="150" t="s">
        <v>138</v>
      </c>
      <c r="AL30" s="149"/>
      <c r="AM30" s="149"/>
      <c r="AN30" s="154">
        <f t="shared" si="13"/>
        <v>1</v>
      </c>
      <c r="AO30" s="154">
        <f t="shared" si="14"/>
        <v>14</v>
      </c>
      <c r="AP30" s="154" t="str">
        <f t="shared" si="15"/>
        <v/>
      </c>
      <c r="AQ30" s="154" t="str">
        <f t="shared" si="16"/>
        <v/>
      </c>
      <c r="AR30" s="154">
        <f t="shared" si="17"/>
        <v>1</v>
      </c>
      <c r="AS30" s="154">
        <f t="shared" si="18"/>
        <v>1</v>
      </c>
      <c r="AT30" s="2" t="s">
        <v>448</v>
      </c>
      <c r="AU30" s="2" t="s">
        <v>572</v>
      </c>
    </row>
    <row r="31" spans="1:47" ht="15.75" customHeight="1" x14ac:dyDescent="0.2">
      <c r="A31" s="144" t="s">
        <v>587</v>
      </c>
      <c r="B31" s="166" t="s">
        <v>34</v>
      </c>
      <c r="C31" s="136" t="s">
        <v>201</v>
      </c>
      <c r="D31" s="149"/>
      <c r="E31" s="150" t="s">
        <v>138</v>
      </c>
      <c r="F31" s="149"/>
      <c r="G31" s="150" t="s">
        <v>138</v>
      </c>
      <c r="H31" s="149"/>
      <c r="I31" s="151"/>
      <c r="J31" s="152"/>
      <c r="K31" s="150" t="s">
        <v>138</v>
      </c>
      <c r="L31" s="149"/>
      <c r="M31" s="150" t="s">
        <v>138</v>
      </c>
      <c r="N31" s="149"/>
      <c r="O31" s="153"/>
      <c r="P31" s="152">
        <v>1</v>
      </c>
      <c r="Q31" s="150">
        <v>14</v>
      </c>
      <c r="R31" s="149"/>
      <c r="S31" s="150" t="s">
        <v>138</v>
      </c>
      <c r="T31" s="149">
        <v>2</v>
      </c>
      <c r="U31" s="153" t="s">
        <v>15</v>
      </c>
      <c r="V31" s="152"/>
      <c r="W31" s="150"/>
      <c r="X31" s="149"/>
      <c r="Y31" s="150" t="s">
        <v>138</v>
      </c>
      <c r="Z31" s="149"/>
      <c r="AA31" s="153"/>
      <c r="AB31" s="152"/>
      <c r="AC31" s="150" t="s">
        <v>138</v>
      </c>
      <c r="AD31" s="149"/>
      <c r="AE31" s="150" t="s">
        <v>138</v>
      </c>
      <c r="AF31" s="149"/>
      <c r="AG31" s="153"/>
      <c r="AH31" s="149"/>
      <c r="AI31" s="150" t="s">
        <v>138</v>
      </c>
      <c r="AJ31" s="149"/>
      <c r="AK31" s="150" t="s">
        <v>138</v>
      </c>
      <c r="AL31" s="149"/>
      <c r="AM31" s="149"/>
      <c r="AN31" s="154">
        <f t="shared" si="13"/>
        <v>1</v>
      </c>
      <c r="AO31" s="154">
        <f t="shared" si="14"/>
        <v>14</v>
      </c>
      <c r="AP31" s="154" t="str">
        <f t="shared" si="15"/>
        <v/>
      </c>
      <c r="AQ31" s="154" t="str">
        <f t="shared" si="16"/>
        <v/>
      </c>
      <c r="AR31" s="154">
        <f t="shared" si="17"/>
        <v>2</v>
      </c>
      <c r="AS31" s="154">
        <f t="shared" si="18"/>
        <v>1</v>
      </c>
      <c r="AT31" s="2" t="s">
        <v>588</v>
      </c>
      <c r="AU31" s="2" t="s">
        <v>589</v>
      </c>
    </row>
    <row r="32" spans="1:47" ht="15.75" customHeight="1" x14ac:dyDescent="0.2">
      <c r="A32" s="144" t="s">
        <v>202</v>
      </c>
      <c r="B32" s="166" t="s">
        <v>34</v>
      </c>
      <c r="C32" s="508" t="s">
        <v>203</v>
      </c>
      <c r="D32" s="149"/>
      <c r="E32" s="150" t="s">
        <v>138</v>
      </c>
      <c r="F32" s="149"/>
      <c r="G32" s="150" t="s">
        <v>138</v>
      </c>
      <c r="H32" s="149"/>
      <c r="I32" s="151"/>
      <c r="J32" s="152"/>
      <c r="K32" s="150" t="s">
        <v>138</v>
      </c>
      <c r="L32" s="149"/>
      <c r="M32" s="150" t="s">
        <v>138</v>
      </c>
      <c r="N32" s="149"/>
      <c r="O32" s="153"/>
      <c r="P32" s="152"/>
      <c r="Q32" s="150" t="s">
        <v>138</v>
      </c>
      <c r="R32" s="149"/>
      <c r="S32" s="150" t="s">
        <v>138</v>
      </c>
      <c r="T32" s="509"/>
      <c r="U32" s="153"/>
      <c r="V32" s="152"/>
      <c r="W32" s="150" t="s">
        <v>138</v>
      </c>
      <c r="X32" s="149">
        <v>1</v>
      </c>
      <c r="Y32" s="150">
        <v>14</v>
      </c>
      <c r="Z32" s="509">
        <v>1</v>
      </c>
      <c r="AA32" s="153" t="s">
        <v>70</v>
      </c>
      <c r="AB32" s="152"/>
      <c r="AC32" s="150" t="s">
        <v>138</v>
      </c>
      <c r="AD32" s="149"/>
      <c r="AE32" s="150"/>
      <c r="AF32" s="509"/>
      <c r="AG32" s="510"/>
      <c r="AH32" s="511"/>
      <c r="AI32" s="150" t="s">
        <v>138</v>
      </c>
      <c r="AJ32" s="149"/>
      <c r="AK32" s="150" t="s">
        <v>138</v>
      </c>
      <c r="AL32" s="509"/>
      <c r="AM32" s="149"/>
      <c r="AN32" s="154" t="str">
        <f t="shared" si="13"/>
        <v/>
      </c>
      <c r="AO32" s="154" t="str">
        <f t="shared" si="14"/>
        <v/>
      </c>
      <c r="AP32" s="154">
        <f t="shared" si="15"/>
        <v>1</v>
      </c>
      <c r="AQ32" s="154">
        <f t="shared" si="16"/>
        <v>14</v>
      </c>
      <c r="AR32" s="154">
        <f t="shared" si="17"/>
        <v>1</v>
      </c>
      <c r="AS32" s="154">
        <f t="shared" si="18"/>
        <v>1</v>
      </c>
      <c r="AT32" s="2" t="s">
        <v>448</v>
      </c>
      <c r="AU32" s="2" t="s">
        <v>572</v>
      </c>
    </row>
    <row r="33" spans="1:47" s="3" customFormat="1" ht="15.75" customHeight="1" x14ac:dyDescent="0.2">
      <c r="A33" s="934" t="s">
        <v>187</v>
      </c>
      <c r="B33" s="166" t="s">
        <v>34</v>
      </c>
      <c r="C33" s="935" t="s">
        <v>188</v>
      </c>
      <c r="D33" s="231"/>
      <c r="E33" s="150" t="str">
        <f>IF(D33*15=0,"",D33*15)</f>
        <v/>
      </c>
      <c r="F33" s="232"/>
      <c r="G33" s="150" t="str">
        <f>IF(F33*15=0,"",F33*15)</f>
        <v/>
      </c>
      <c r="H33" s="233"/>
      <c r="I33" s="234"/>
      <c r="J33" s="231"/>
      <c r="K33" s="150"/>
      <c r="L33" s="232"/>
      <c r="M33" s="150" t="str">
        <f>IF(L33*15=0,"",L33*15)</f>
        <v/>
      </c>
      <c r="N33" s="233"/>
      <c r="O33" s="234"/>
      <c r="P33" s="231">
        <v>1</v>
      </c>
      <c r="Q33" s="150">
        <v>14</v>
      </c>
      <c r="R33" s="232"/>
      <c r="S33" s="150" t="str">
        <f>IF(R33*15=0,"",R33*15)</f>
        <v/>
      </c>
      <c r="T33" s="233">
        <v>1</v>
      </c>
      <c r="U33" s="234" t="s">
        <v>67</v>
      </c>
      <c r="V33" s="231"/>
      <c r="W33" s="150" t="str">
        <f>IF(V33*15=0,"",V33*15)</f>
        <v/>
      </c>
      <c r="X33" s="232"/>
      <c r="Y33" s="150" t="str">
        <f>IF(X33*15=0,"",X33*15)</f>
        <v/>
      </c>
      <c r="Z33" s="233"/>
      <c r="AA33" s="234"/>
      <c r="AB33" s="231"/>
      <c r="AC33" s="150" t="str">
        <f>IF(AB33*15=0,"",AB33*15)</f>
        <v/>
      </c>
      <c r="AD33" s="232"/>
      <c r="AE33" s="150" t="str">
        <f>IF(AD33*15=0,"",AD33*15)</f>
        <v/>
      </c>
      <c r="AF33" s="233"/>
      <c r="AG33" s="234"/>
      <c r="AH33" s="231"/>
      <c r="AI33" s="150" t="str">
        <f>IF(AH33*15=0,"",AH33*15)</f>
        <v/>
      </c>
      <c r="AJ33" s="232"/>
      <c r="AK33" s="150" t="str">
        <f>IF(AJ33*15=0,"",AJ33*15)</f>
        <v/>
      </c>
      <c r="AL33" s="233"/>
      <c r="AM33" s="236"/>
      <c r="AN33" s="154">
        <f>IF(D33+J33+P33+V33+AB33+AH33=0,"",D33+J33+P33+V33+AB33+AH33)</f>
        <v>1</v>
      </c>
      <c r="AO33" s="150">
        <f>IF((D33+J33+P33+V33+AB33+AH33)*14=0,"",(D33+J33+P33+V33+AB33+AH33)*14)</f>
        <v>14</v>
      </c>
      <c r="AP33" s="155" t="str">
        <f>IF(F33+L33+R33+X33+AD33+AJ33=0,"",F33+L33+R33+X33+AD33+AJ33)</f>
        <v/>
      </c>
      <c r="AQ33" s="150" t="str">
        <f>IF((F33+L33+R33+X33+AD33+AJ33)*14=0,"",(F33+L33+R33+X33+AD33+AJ33)*14)</f>
        <v/>
      </c>
      <c r="AR33" s="233">
        <v>1</v>
      </c>
      <c r="AS33" s="156">
        <f>IF(D33+F33+J33+L33+P33+R33+V33+X33+AB33+AD33+AH33+AJ33=0,"",D33+F33+J33+L33+P33+R33+V33+X33+AB33+AD33+AH33+AJ33)</f>
        <v>1</v>
      </c>
      <c r="AT33" s="2" t="s">
        <v>440</v>
      </c>
      <c r="AU33" s="933" t="s">
        <v>846</v>
      </c>
    </row>
    <row r="34" spans="1:47" ht="12.75" x14ac:dyDescent="0.2">
      <c r="A34" s="144" t="s">
        <v>515</v>
      </c>
      <c r="B34" s="166" t="s">
        <v>34</v>
      </c>
      <c r="C34" s="136" t="s">
        <v>516</v>
      </c>
      <c r="D34" s="149"/>
      <c r="E34" s="150" t="str">
        <f>IF(D34*15=0,"",D34*15)</f>
        <v/>
      </c>
      <c r="F34" s="149"/>
      <c r="G34" s="150" t="str">
        <f>IF(F34*15=0,"",F34*15)</f>
        <v/>
      </c>
      <c r="H34" s="149"/>
      <c r="I34" s="151"/>
      <c r="J34" s="152"/>
      <c r="K34" s="150" t="str">
        <f>IF(J34*15=0,"",J34*15)</f>
        <v/>
      </c>
      <c r="L34" s="149"/>
      <c r="M34" s="150" t="str">
        <f>IF(L34*15=0,"",L34*15)</f>
        <v/>
      </c>
      <c r="N34" s="149"/>
      <c r="O34" s="153"/>
      <c r="P34" s="152">
        <v>1</v>
      </c>
      <c r="Q34" s="150">
        <v>14</v>
      </c>
      <c r="R34" s="149"/>
      <c r="S34" s="150"/>
      <c r="T34" s="149">
        <v>1</v>
      </c>
      <c r="U34" s="153" t="s">
        <v>15</v>
      </c>
      <c r="V34" s="152"/>
      <c r="W34" s="150" t="str">
        <f>IF(V34*15=0,"",V34*15)</f>
        <v/>
      </c>
      <c r="X34" s="149"/>
      <c r="Y34" s="150" t="str">
        <f>IF(X34*15=0,"",X34*15)</f>
        <v/>
      </c>
      <c r="Z34" s="149"/>
      <c r="AA34" s="153"/>
      <c r="AB34" s="152"/>
      <c r="AC34" s="150"/>
      <c r="AD34" s="149"/>
      <c r="AE34" s="150"/>
      <c r="AF34" s="149"/>
      <c r="AG34" s="153"/>
      <c r="AH34" s="149"/>
      <c r="AI34" s="150" t="str">
        <f>IF(AH34*15=0,"",AH34*15)</f>
        <v/>
      </c>
      <c r="AJ34" s="149"/>
      <c r="AK34" s="150" t="str">
        <f>IF(AJ34*15=0,"",AJ34*15)</f>
        <v/>
      </c>
      <c r="AL34" s="149"/>
      <c r="AM34" s="149"/>
      <c r="AN34" s="154">
        <f>IF(D34+J34+P34+V34+AB34+AH34=0,"",D34+J34+P34+V34+AB34+AH34)</f>
        <v>1</v>
      </c>
      <c r="AO34" s="154">
        <f>IF((D34+J34+P34+V34+AB34+AH34)*14=0,"",(D34+J34+P34+V34+AB34+AH34)*14)</f>
        <v>14</v>
      </c>
      <c r="AP34" s="154" t="str">
        <f>IF(F34+L34+R34+X34+AD34+AJ34=0,"",F34+L34+R34+X34+AD34+AJ34)</f>
        <v/>
      </c>
      <c r="AQ34" s="154" t="str">
        <f>IF((F34+L34+R34+X34+AD34+AJ34)*14=0,"",(F34+L34+R34+X34+AD34+AJ34)*14)</f>
        <v/>
      </c>
      <c r="AR34" s="154">
        <v>1</v>
      </c>
      <c r="AS34" s="154">
        <f>IF(D34+F34+J34+L34+P34+R34+V34+X34+AB34+AD34+AH34+AJ34=0,"",D34+F34+J34+L34+P34+R34+V34+X34+AB34+AD34+AH34+AJ34)</f>
        <v>1</v>
      </c>
      <c r="AT34" s="17" t="s">
        <v>440</v>
      </c>
      <c r="AU34" s="17" t="s">
        <v>443</v>
      </c>
    </row>
    <row r="35" spans="1:47" ht="15.75" customHeight="1" x14ac:dyDescent="0.2">
      <c r="A35" s="146" t="s">
        <v>189</v>
      </c>
      <c r="B35" s="166" t="s">
        <v>34</v>
      </c>
      <c r="C35" s="904" t="s">
        <v>190</v>
      </c>
      <c r="D35" s="231"/>
      <c r="E35" s="150"/>
      <c r="F35" s="232"/>
      <c r="G35" s="150"/>
      <c r="H35" s="233"/>
      <c r="I35" s="234"/>
      <c r="J35" s="231"/>
      <c r="K35" s="150"/>
      <c r="L35" s="232"/>
      <c r="M35" s="150"/>
      <c r="N35" s="233"/>
      <c r="O35" s="234"/>
      <c r="P35" s="231"/>
      <c r="Q35" s="150"/>
      <c r="R35" s="232"/>
      <c r="S35" s="150"/>
      <c r="T35" s="233"/>
      <c r="U35" s="234"/>
      <c r="V35" s="231"/>
      <c r="W35" s="150"/>
      <c r="X35" s="232"/>
      <c r="Y35" s="150"/>
      <c r="Z35" s="233"/>
      <c r="AA35" s="424"/>
      <c r="AB35" s="231"/>
      <c r="AC35" s="150"/>
      <c r="AD35" s="232"/>
      <c r="AE35" s="150"/>
      <c r="AF35" s="233"/>
      <c r="AG35" s="234"/>
      <c r="AH35" s="408">
        <v>1</v>
      </c>
      <c r="AI35" s="190">
        <v>10</v>
      </c>
      <c r="AJ35" s="498"/>
      <c r="AK35" s="190"/>
      <c r="AL35" s="409">
        <v>1</v>
      </c>
      <c r="AM35" s="903" t="s">
        <v>67</v>
      </c>
      <c r="AN35" s="154">
        <f t="shared" ref="AN35" si="19">IF(D35+J35+P35+V35+AB35+AH35=0,"",D35+J35+P35+V35+AB35+AH35)</f>
        <v>1</v>
      </c>
      <c r="AO35" s="150">
        <v>10</v>
      </c>
      <c r="AP35" s="239"/>
      <c r="AQ35" s="238"/>
      <c r="AR35" s="233">
        <v>1</v>
      </c>
      <c r="AS35" s="156">
        <f t="shared" ref="AS35" si="20">IF(D35+F35+J35+L35+P35+R35+V35+X35+AB35+AD35+AH35+AJ35=0,"",D35+F35+J35+L35+P35+R35+V35+X35+AB35+AD35+AH35+AJ35)</f>
        <v>1</v>
      </c>
      <c r="AT35" s="2" t="s">
        <v>440</v>
      </c>
      <c r="AU35" s="2" t="s">
        <v>447</v>
      </c>
    </row>
    <row r="36" spans="1:47" s="3" customFormat="1" ht="15.75" customHeight="1" x14ac:dyDescent="0.2">
      <c r="A36" s="144" t="s">
        <v>206</v>
      </c>
      <c r="B36" s="166" t="s">
        <v>34</v>
      </c>
      <c r="C36" s="512" t="s">
        <v>622</v>
      </c>
      <c r="D36" s="231"/>
      <c r="E36" s="150" t="s">
        <v>138</v>
      </c>
      <c r="F36" s="232"/>
      <c r="G36" s="150" t="s">
        <v>138</v>
      </c>
      <c r="H36" s="507"/>
      <c r="I36" s="234"/>
      <c r="J36" s="231"/>
      <c r="K36" s="150" t="s">
        <v>138</v>
      </c>
      <c r="L36" s="232"/>
      <c r="M36" s="150" t="s">
        <v>138</v>
      </c>
      <c r="N36" s="507"/>
      <c r="O36" s="234"/>
      <c r="P36" s="231"/>
      <c r="Q36" s="150" t="s">
        <v>138</v>
      </c>
      <c r="R36" s="232"/>
      <c r="S36" s="150" t="s">
        <v>138</v>
      </c>
      <c r="T36" s="507"/>
      <c r="U36" s="234"/>
      <c r="V36" s="231"/>
      <c r="W36" s="150" t="s">
        <v>138</v>
      </c>
      <c r="X36" s="232"/>
      <c r="Y36" s="150" t="s">
        <v>138</v>
      </c>
      <c r="Z36" s="507"/>
      <c r="AA36" s="234"/>
      <c r="AB36" s="231"/>
      <c r="AC36" s="150" t="s">
        <v>138</v>
      </c>
      <c r="AD36" s="232"/>
      <c r="AE36" s="150" t="s">
        <v>138</v>
      </c>
      <c r="AF36" s="507"/>
      <c r="AG36" s="234"/>
      <c r="AH36" s="231">
        <v>1</v>
      </c>
      <c r="AI36" s="150">
        <v>10</v>
      </c>
      <c r="AJ36" s="232">
        <v>1</v>
      </c>
      <c r="AK36" s="150">
        <v>10</v>
      </c>
      <c r="AL36" s="507">
        <v>1</v>
      </c>
      <c r="AM36" s="236" t="s">
        <v>82</v>
      </c>
      <c r="AN36" s="154">
        <f t="shared" si="13"/>
        <v>1</v>
      </c>
      <c r="AO36" s="154">
        <v>10</v>
      </c>
      <c r="AP36" s="154">
        <f t="shared" si="15"/>
        <v>1</v>
      </c>
      <c r="AQ36" s="154">
        <v>10</v>
      </c>
      <c r="AR36" s="154">
        <f t="shared" si="17"/>
        <v>1</v>
      </c>
      <c r="AS36" s="154">
        <f t="shared" si="18"/>
        <v>2</v>
      </c>
      <c r="AT36" s="2" t="s">
        <v>440</v>
      </c>
      <c r="AU36" s="2" t="s">
        <v>449</v>
      </c>
    </row>
    <row r="37" spans="1:47" s="23" customFormat="1" ht="15.75" customHeight="1" thickBot="1" x14ac:dyDescent="0.3">
      <c r="A37" s="412"/>
      <c r="B37" s="221"/>
      <c r="C37" s="499" t="s">
        <v>52</v>
      </c>
      <c r="D37" s="500">
        <f>SUM(D12:D36)</f>
        <v>5</v>
      </c>
      <c r="E37" s="500">
        <f>SUM(E12:E36)</f>
        <v>50</v>
      </c>
      <c r="F37" s="500">
        <f>SUM(F12:F36)</f>
        <v>2</v>
      </c>
      <c r="G37" s="500">
        <f>SUM(G12:G36)</f>
        <v>20</v>
      </c>
      <c r="H37" s="500">
        <f>SUM(H12:H36)</f>
        <v>4</v>
      </c>
      <c r="I37" s="501" t="s">
        <v>17</v>
      </c>
      <c r="J37" s="500">
        <f>SUM(J12:J36)</f>
        <v>3</v>
      </c>
      <c r="K37" s="500">
        <f>SUM(K12:K36)</f>
        <v>46</v>
      </c>
      <c r="L37" s="500">
        <f>SUM(L12:L36)</f>
        <v>4</v>
      </c>
      <c r="M37" s="500">
        <f>SUM(M12:M36)</f>
        <v>52</v>
      </c>
      <c r="N37" s="500">
        <f>SUM(N12:N36)</f>
        <v>6</v>
      </c>
      <c r="O37" s="501" t="s">
        <v>17</v>
      </c>
      <c r="P37" s="500">
        <f>SUM(P12:P36)</f>
        <v>5</v>
      </c>
      <c r="Q37" s="500">
        <f>SUM(Q12:Q36)</f>
        <v>74</v>
      </c>
      <c r="R37" s="500">
        <f>SUM(R12:R36)</f>
        <v>3</v>
      </c>
      <c r="S37" s="500">
        <f>SUM(S12:S36)</f>
        <v>38</v>
      </c>
      <c r="T37" s="500">
        <f>SUM(T12:T36)</f>
        <v>8</v>
      </c>
      <c r="U37" s="501" t="s">
        <v>17</v>
      </c>
      <c r="V37" s="500">
        <f>SUM(V12:V36)</f>
        <v>1</v>
      </c>
      <c r="W37" s="500">
        <f>SUM(W12:W36)</f>
        <v>18</v>
      </c>
      <c r="X37" s="500">
        <f>SUM(X12:X36)</f>
        <v>6</v>
      </c>
      <c r="Y37" s="500">
        <f>SUM(Y12:Y36)</f>
        <v>80</v>
      </c>
      <c r="Z37" s="500">
        <f>SUM(Z12:Z36)</f>
        <v>4</v>
      </c>
      <c r="AA37" s="501" t="s">
        <v>17</v>
      </c>
      <c r="AB37" s="500">
        <f>SUM(AB12:AB36)</f>
        <v>3</v>
      </c>
      <c r="AC37" s="500">
        <f>SUM(AC12:AC36)</f>
        <v>46</v>
      </c>
      <c r="AD37" s="500">
        <f>SUM(AD12:AD36)</f>
        <v>8</v>
      </c>
      <c r="AE37" s="500">
        <f>SUM(AE12:AE36)</f>
        <v>108</v>
      </c>
      <c r="AF37" s="500">
        <f>SUM(AF12:AF36)</f>
        <v>8</v>
      </c>
      <c r="AG37" s="501" t="s">
        <v>17</v>
      </c>
      <c r="AH37" s="500">
        <f>SUM(AH12:AH36)</f>
        <v>4</v>
      </c>
      <c r="AI37" s="500">
        <f>SUM(AI12:AI36)</f>
        <v>40</v>
      </c>
      <c r="AJ37" s="500">
        <f>SUM(AJ12:AJ36)</f>
        <v>6</v>
      </c>
      <c r="AK37" s="500">
        <f>SUM(AK12:AK36)</f>
        <v>60</v>
      </c>
      <c r="AL37" s="500">
        <f>SUM(AL12:AL36)</f>
        <v>8</v>
      </c>
      <c r="AM37" s="501" t="s">
        <v>17</v>
      </c>
      <c r="AN37" s="500">
        <f t="shared" ref="AN37:AS37" si="21">SUM(AN12:AN36)</f>
        <v>21</v>
      </c>
      <c r="AO37" s="500">
        <f t="shared" si="21"/>
        <v>278</v>
      </c>
      <c r="AP37" s="500">
        <f t="shared" si="21"/>
        <v>29</v>
      </c>
      <c r="AQ37" s="500">
        <f t="shared" si="21"/>
        <v>378</v>
      </c>
      <c r="AR37" s="500">
        <f t="shared" si="21"/>
        <v>38</v>
      </c>
      <c r="AS37" s="500">
        <f t="shared" si="21"/>
        <v>51</v>
      </c>
    </row>
    <row r="38" spans="1:47" s="23" customFormat="1" ht="15.75" customHeight="1" thickBot="1" x14ac:dyDescent="0.3">
      <c r="A38" s="416"/>
      <c r="B38" s="417"/>
      <c r="C38" s="418" t="s">
        <v>42</v>
      </c>
      <c r="D38" s="419">
        <f>D10+D37</f>
        <v>16</v>
      </c>
      <c r="E38" s="419">
        <f>E10+E37</f>
        <v>186</v>
      </c>
      <c r="F38" s="419">
        <f>F10+F37</f>
        <v>28</v>
      </c>
      <c r="G38" s="419">
        <f>G10+G37</f>
        <v>310</v>
      </c>
      <c r="H38" s="419">
        <f>H10+H37</f>
        <v>29</v>
      </c>
      <c r="I38" s="420" t="s">
        <v>17</v>
      </c>
      <c r="J38" s="419">
        <f>J10+J37</f>
        <v>12</v>
      </c>
      <c r="K38" s="419">
        <f>K10+K37</f>
        <v>180</v>
      </c>
      <c r="L38" s="419">
        <f>L10+L37</f>
        <v>18</v>
      </c>
      <c r="M38" s="419">
        <f>M10+M37</f>
        <v>252</v>
      </c>
      <c r="N38" s="419">
        <f>N10+N37</f>
        <v>28</v>
      </c>
      <c r="O38" s="420" t="s">
        <v>17</v>
      </c>
      <c r="P38" s="419">
        <f>P10+P37</f>
        <v>15</v>
      </c>
      <c r="Q38" s="419">
        <f>Q10+Q37</f>
        <v>214</v>
      </c>
      <c r="R38" s="419">
        <f>R10+R37</f>
        <v>17</v>
      </c>
      <c r="S38" s="419">
        <f>S10+S37</f>
        <v>234</v>
      </c>
      <c r="T38" s="419">
        <f>T10+T37</f>
        <v>32</v>
      </c>
      <c r="U38" s="420" t="s">
        <v>17</v>
      </c>
      <c r="V38" s="419">
        <f>V10+V37</f>
        <v>7</v>
      </c>
      <c r="W38" s="419">
        <f>W10+W37</f>
        <v>102</v>
      </c>
      <c r="X38" s="419">
        <f>X10+X37</f>
        <v>22</v>
      </c>
      <c r="Y38" s="419">
        <f>Y10+Y37</f>
        <v>304</v>
      </c>
      <c r="Z38" s="419">
        <f>Z10+Z37</f>
        <v>28</v>
      </c>
      <c r="AA38" s="420" t="s">
        <v>17</v>
      </c>
      <c r="AB38" s="419">
        <f>AB10+AB37</f>
        <v>11</v>
      </c>
      <c r="AC38" s="419">
        <f>AC10+AC37</f>
        <v>158</v>
      </c>
      <c r="AD38" s="419">
        <f>AD10+AD37</f>
        <v>21</v>
      </c>
      <c r="AE38" s="419">
        <f>AE10+AE37</f>
        <v>290</v>
      </c>
      <c r="AF38" s="419">
        <f>AF10+AF37</f>
        <v>32</v>
      </c>
      <c r="AG38" s="420" t="s">
        <v>17</v>
      </c>
      <c r="AH38" s="419">
        <f>AH10+AH37</f>
        <v>7</v>
      </c>
      <c r="AI38" s="419">
        <f>AI10+AI37</f>
        <v>74</v>
      </c>
      <c r="AJ38" s="419">
        <f>AJ10+AJ37</f>
        <v>22</v>
      </c>
      <c r="AK38" s="419">
        <f>AK10+AK37</f>
        <v>220</v>
      </c>
      <c r="AL38" s="419">
        <f>AL10+AL37</f>
        <v>31</v>
      </c>
      <c r="AM38" s="420" t="s">
        <v>17</v>
      </c>
      <c r="AN38" s="421">
        <f t="shared" ref="AN38:AS38" si="22">AN10+AN37</f>
        <v>68</v>
      </c>
      <c r="AO38" s="421">
        <f t="shared" si="22"/>
        <v>1036</v>
      </c>
      <c r="AP38" s="421">
        <f t="shared" si="22"/>
        <v>129</v>
      </c>
      <c r="AQ38" s="421">
        <f t="shared" si="22"/>
        <v>1540</v>
      </c>
      <c r="AR38" s="421">
        <f t="shared" si="22"/>
        <v>180</v>
      </c>
      <c r="AS38" s="421">
        <f t="shared" si="22"/>
        <v>197</v>
      </c>
    </row>
    <row r="39" spans="1:47" ht="18.75" customHeight="1" x14ac:dyDescent="0.2">
      <c r="A39" s="502"/>
      <c r="B39" s="422"/>
      <c r="C39" s="423" t="s">
        <v>16</v>
      </c>
      <c r="D39" s="1082"/>
      <c r="E39" s="1082"/>
      <c r="F39" s="1082"/>
      <c r="G39" s="1082"/>
      <c r="H39" s="1082"/>
      <c r="I39" s="1082"/>
      <c r="J39" s="1082"/>
      <c r="K39" s="1082"/>
      <c r="L39" s="1082"/>
      <c r="M39" s="1082"/>
      <c r="N39" s="1082"/>
      <c r="O39" s="1082"/>
      <c r="P39" s="1082"/>
      <c r="Q39" s="1082"/>
      <c r="R39" s="1082"/>
      <c r="S39" s="1082"/>
      <c r="T39" s="1082"/>
      <c r="U39" s="1082"/>
      <c r="V39" s="1082"/>
      <c r="W39" s="1082"/>
      <c r="X39" s="1082"/>
      <c r="Y39" s="1082"/>
      <c r="Z39" s="1082"/>
      <c r="AA39" s="1082"/>
      <c r="AB39" s="1082"/>
      <c r="AC39" s="1082"/>
      <c r="AD39" s="1082"/>
      <c r="AE39" s="1082"/>
      <c r="AF39" s="1082"/>
      <c r="AG39" s="1082"/>
      <c r="AH39" s="1082"/>
      <c r="AI39" s="1082"/>
      <c r="AJ39" s="1082"/>
      <c r="AK39" s="1082"/>
      <c r="AL39" s="1082"/>
      <c r="AM39" s="1082"/>
      <c r="AN39" s="1082"/>
      <c r="AO39" s="1082"/>
      <c r="AP39" s="1082"/>
      <c r="AQ39" s="1082"/>
      <c r="AR39" s="1082"/>
      <c r="AS39" s="1115"/>
      <c r="AT39" s="84"/>
      <c r="AU39" s="84"/>
    </row>
    <row r="40" spans="1:47" s="3" customFormat="1" ht="15.75" customHeight="1" thickBot="1" x14ac:dyDescent="0.25">
      <c r="A40" s="146" t="s">
        <v>832</v>
      </c>
      <c r="B40" s="166" t="s">
        <v>15</v>
      </c>
      <c r="C40" s="135" t="s">
        <v>339</v>
      </c>
      <c r="D40" s="231"/>
      <c r="E40" s="150" t="str">
        <f t="shared" ref="E40" si="23">IF(D40*15=0,"",D40*15)</f>
        <v/>
      </c>
      <c r="F40" s="232"/>
      <c r="G40" s="150" t="str">
        <f t="shared" ref="G40" si="24">IF(F40*15=0,"",F40*15)</f>
        <v/>
      </c>
      <c r="H40" s="233" t="s">
        <v>17</v>
      </c>
      <c r="I40" s="234"/>
      <c r="J40" s="231"/>
      <c r="K40" s="150" t="str">
        <f>IF(J40*15=0,"",J40*15)</f>
        <v/>
      </c>
      <c r="L40" s="232"/>
      <c r="M40" s="150" t="str">
        <f t="shared" ref="M40" si="25">IF(L40*15=0,"",L40*15)</f>
        <v/>
      </c>
      <c r="N40" s="233" t="s">
        <v>17</v>
      </c>
      <c r="O40" s="234"/>
      <c r="P40" s="231"/>
      <c r="Q40" s="150" t="str">
        <f>IF(P40*15=0,"",P40*15)</f>
        <v/>
      </c>
      <c r="R40" s="232"/>
      <c r="S40" s="150" t="str">
        <f>IF(R40*15=0,"",R40*15)</f>
        <v/>
      </c>
      <c r="T40" s="233" t="s">
        <v>17</v>
      </c>
      <c r="U40" s="234"/>
      <c r="V40" s="231"/>
      <c r="W40" s="150" t="str">
        <f t="shared" ref="W40" si="26">IF(V40*15=0,"",V40*15)</f>
        <v/>
      </c>
      <c r="X40" s="232"/>
      <c r="Y40" s="150" t="str">
        <f t="shared" ref="Y40" si="27">IF(X40*15=0,"",X40*15)</f>
        <v/>
      </c>
      <c r="Z40" s="233" t="s">
        <v>17</v>
      </c>
      <c r="AA40" s="234"/>
      <c r="AB40" s="231"/>
      <c r="AC40" s="150" t="str">
        <f>IF(AB40*15=0,"",AB40*15)</f>
        <v/>
      </c>
      <c r="AD40" s="232"/>
      <c r="AE40" s="150" t="str">
        <f>IF(AD40*15=0,"",AD40*15)</f>
        <v/>
      </c>
      <c r="AF40" s="233" t="s">
        <v>17</v>
      </c>
      <c r="AG40" s="234"/>
      <c r="AH40" s="231"/>
      <c r="AI40" s="150" t="str">
        <f t="shared" ref="AI40" si="28">IF(AH40*15=0,"",AH40*15)</f>
        <v/>
      </c>
      <c r="AJ40" s="232"/>
      <c r="AK40" s="150" t="str">
        <f t="shared" ref="AK40" si="29">IF(AJ40*15=0,"",AJ40*15)</f>
        <v/>
      </c>
      <c r="AL40" s="233" t="s">
        <v>17</v>
      </c>
      <c r="AM40" s="149" t="s">
        <v>351</v>
      </c>
      <c r="AN40" s="237" t="str">
        <f t="shared" ref="AN40" si="30">IF(D40+J40+P40+V40+AB40+AH40=0,"",D40+J40+P40+V40+AB40+AH40)</f>
        <v/>
      </c>
      <c r="AO40" s="238" t="str">
        <f>IF((D40+J40+P40+V40+AB40+AH40)*15=0,"",(D40+J40+P40+V40+AB40+AH40)*15)</f>
        <v/>
      </c>
      <c r="AP40" s="239" t="str">
        <f t="shared" ref="AP40" si="31">IF(F40+L40+R40+X40+AD40+AJ40=0,"",F40+L40+R40+X40+AD40+AJ40)</f>
        <v/>
      </c>
      <c r="AQ40" s="238" t="str">
        <f>IF((F40+L40+R40+X40+AD40+AJ40)*15=0,"",(F40+L40+R40+X40+AD40+AJ40)*15)</f>
        <v/>
      </c>
      <c r="AR40" s="233" t="s">
        <v>17</v>
      </c>
      <c r="AS40" s="448" t="str">
        <f t="shared" ref="AS40" si="32">IF(D40+F40+J40+L40+P40+R40+V40+X40+AB40+AD40+AH40+AJ40=0,"",D40+F40+J40+L40+P40+R40+V40+X40+AB40+AD40+AH40+AJ40)</f>
        <v/>
      </c>
      <c r="AT40" s="17"/>
      <c r="AU40" s="17"/>
    </row>
    <row r="41" spans="1:47" ht="15.75" customHeight="1" thickBot="1" x14ac:dyDescent="0.25">
      <c r="A41" s="449"/>
      <c r="B41" s="450"/>
      <c r="C41" s="451" t="s">
        <v>18</v>
      </c>
      <c r="D41" s="452">
        <v>0</v>
      </c>
      <c r="E41" s="453" t="str">
        <f>IF(D41*14=0,"",D41*14)</f>
        <v/>
      </c>
      <c r="F41" s="454">
        <v>0</v>
      </c>
      <c r="G41" s="453" t="str">
        <f>IF(F41*14=0,"",F41*14)</f>
        <v/>
      </c>
      <c r="H41" s="455" t="s">
        <v>17</v>
      </c>
      <c r="I41" s="456" t="s">
        <v>17</v>
      </c>
      <c r="J41" s="457">
        <v>0</v>
      </c>
      <c r="K41" s="453" t="str">
        <f>IF(J41*14=0,"",J41*14)</f>
        <v/>
      </c>
      <c r="L41" s="454">
        <v>0</v>
      </c>
      <c r="M41" s="453" t="str">
        <f>IF(L41*14=0,"",L41*14)</f>
        <v/>
      </c>
      <c r="N41" s="455" t="s">
        <v>17</v>
      </c>
      <c r="O41" s="456" t="s">
        <v>17</v>
      </c>
      <c r="P41" s="452">
        <v>0</v>
      </c>
      <c r="Q41" s="453">
        <v>0</v>
      </c>
      <c r="R41" s="454">
        <v>0</v>
      </c>
      <c r="S41" s="453" t="str">
        <f>IF(R41*14=0,"",R41*14)</f>
        <v/>
      </c>
      <c r="T41" s="450" t="s">
        <v>17</v>
      </c>
      <c r="U41" s="456" t="s">
        <v>17</v>
      </c>
      <c r="V41" s="457">
        <v>0</v>
      </c>
      <c r="W41" s="453" t="str">
        <f>IF(V41*14=0,"",V41*14)</f>
        <v/>
      </c>
      <c r="X41" s="454">
        <v>0</v>
      </c>
      <c r="Y41" s="453" t="str">
        <f>IF(X41*14=0,"",X41*14)</f>
        <v/>
      </c>
      <c r="Z41" s="455" t="s">
        <v>17</v>
      </c>
      <c r="AA41" s="456" t="s">
        <v>17</v>
      </c>
      <c r="AB41" s="452">
        <v>0</v>
      </c>
      <c r="AC41" s="453" t="str">
        <f>IF(AB41*14=0,"",AB41*14)</f>
        <v/>
      </c>
      <c r="AD41" s="454">
        <v>0</v>
      </c>
      <c r="AE41" s="453" t="str">
        <f>IF(AD41*14=0,"",AD41*14)</f>
        <v/>
      </c>
      <c r="AF41" s="455" t="s">
        <v>17</v>
      </c>
      <c r="AG41" s="456" t="s">
        <v>17</v>
      </c>
      <c r="AH41" s="457">
        <v>1</v>
      </c>
      <c r="AI41" s="453">
        <v>10</v>
      </c>
      <c r="AJ41" s="454">
        <v>0</v>
      </c>
      <c r="AK41" s="453" t="str">
        <f>IF(AJ41*14=0,"",AJ41*14)</f>
        <v/>
      </c>
      <c r="AL41" s="455" t="s">
        <v>17</v>
      </c>
      <c r="AM41" s="456" t="s">
        <v>17</v>
      </c>
      <c r="AN41" s="458">
        <v>3</v>
      </c>
      <c r="AO41" s="459">
        <v>38</v>
      </c>
      <c r="AP41" s="460" t="str">
        <f>IF(F41+L41+R41+X41+AD41+AJ41=0,"",F41+L41+R41+X41+AD41+AJ41)</f>
        <v/>
      </c>
      <c r="AQ41" s="461" t="str">
        <f>IF((L41+F41+R41+X41+AD41+AJ41)*14=0,"",(L41+F41+R41+X41+AD41+AJ41)*14)</f>
        <v/>
      </c>
      <c r="AR41" s="455" t="s">
        <v>17</v>
      </c>
      <c r="AS41" s="462" t="s">
        <v>41</v>
      </c>
    </row>
    <row r="42" spans="1:47" ht="15.75" customHeight="1" thickBot="1" x14ac:dyDescent="0.25">
      <c r="A42" s="463"/>
      <c r="B42" s="464"/>
      <c r="C42" s="465" t="s">
        <v>43</v>
      </c>
      <c r="D42" s="466">
        <f>D38+D41</f>
        <v>16</v>
      </c>
      <c r="E42" s="467">
        <f>SUM(E38,E41)</f>
        <v>186</v>
      </c>
      <c r="F42" s="468">
        <f>F38+F41</f>
        <v>28</v>
      </c>
      <c r="G42" s="467">
        <f>SUM(G38,G41)</f>
        <v>310</v>
      </c>
      <c r="H42" s="469" t="s">
        <v>17</v>
      </c>
      <c r="I42" s="470" t="s">
        <v>17</v>
      </c>
      <c r="J42" s="471">
        <f>J38+J41</f>
        <v>12</v>
      </c>
      <c r="K42" s="467">
        <f>SUM(K38,K41)</f>
        <v>180</v>
      </c>
      <c r="L42" s="468">
        <f>L38+L41</f>
        <v>18</v>
      </c>
      <c r="M42" s="467">
        <f>SUM(M38,M41)</f>
        <v>252</v>
      </c>
      <c r="N42" s="469" t="s">
        <v>17</v>
      </c>
      <c r="O42" s="470" t="s">
        <v>17</v>
      </c>
      <c r="P42" s="466">
        <f>P38+P41</f>
        <v>15</v>
      </c>
      <c r="Q42" s="467">
        <v>200</v>
      </c>
      <c r="R42" s="468">
        <f>R38+R41</f>
        <v>17</v>
      </c>
      <c r="S42" s="467">
        <f>SUM(S38,S41)</f>
        <v>234</v>
      </c>
      <c r="T42" s="472" t="s">
        <v>17</v>
      </c>
      <c r="U42" s="470" t="s">
        <v>17</v>
      </c>
      <c r="V42" s="471">
        <f>V38+V41</f>
        <v>7</v>
      </c>
      <c r="W42" s="467">
        <f>SUM(W38,W41)</f>
        <v>102</v>
      </c>
      <c r="X42" s="468">
        <f>X38+X41</f>
        <v>22</v>
      </c>
      <c r="Y42" s="467">
        <f>SUM(Y38,Y41)</f>
        <v>304</v>
      </c>
      <c r="Z42" s="469" t="s">
        <v>17</v>
      </c>
      <c r="AA42" s="470" t="s">
        <v>17</v>
      </c>
      <c r="AB42" s="466">
        <f>AB38+AB41</f>
        <v>11</v>
      </c>
      <c r="AC42" s="467">
        <f>SUM(AC38,AC41)</f>
        <v>158</v>
      </c>
      <c r="AD42" s="468">
        <f>AD38+AD41</f>
        <v>21</v>
      </c>
      <c r="AE42" s="467">
        <f>SUM(AE38,AE41)</f>
        <v>290</v>
      </c>
      <c r="AF42" s="469" t="s">
        <v>17</v>
      </c>
      <c r="AG42" s="470" t="s">
        <v>17</v>
      </c>
      <c r="AH42" s="471">
        <f>AH38+AH41</f>
        <v>8</v>
      </c>
      <c r="AI42" s="467">
        <f>SUM(AI38,AI41)</f>
        <v>84</v>
      </c>
      <c r="AJ42" s="468">
        <f>AJ38+AJ41</f>
        <v>22</v>
      </c>
      <c r="AK42" s="467">
        <f>SUM(AK38,AK41)</f>
        <v>220</v>
      </c>
      <c r="AL42" s="469" t="s">
        <v>17</v>
      </c>
      <c r="AM42" s="470" t="s">
        <v>17</v>
      </c>
      <c r="AN42" s="473">
        <f>IF(D42+J42+P42+V42+AB42+AH42=0,"",D42+J42+P42+V42+AB42+AH42)</f>
        <v>69</v>
      </c>
      <c r="AO42" s="271">
        <v>1178</v>
      </c>
      <c r="AP42" s="474">
        <v>120</v>
      </c>
      <c r="AQ42" s="271">
        <v>1562</v>
      </c>
      <c r="AR42" s="469" t="s">
        <v>17</v>
      </c>
      <c r="AS42" s="475" t="s">
        <v>41</v>
      </c>
    </row>
    <row r="43" spans="1:47" ht="15.75" customHeight="1" thickTop="1" thickBot="1" x14ac:dyDescent="0.25">
      <c r="A43" s="503"/>
      <c r="B43" s="476"/>
      <c r="C43" s="477"/>
      <c r="D43" s="1116"/>
      <c r="E43" s="1116"/>
      <c r="F43" s="1116"/>
      <c r="G43" s="1116"/>
      <c r="H43" s="1116"/>
      <c r="I43" s="1116"/>
      <c r="J43" s="1116"/>
      <c r="K43" s="1116"/>
      <c r="L43" s="1116"/>
      <c r="M43" s="1116"/>
      <c r="N43" s="1116"/>
      <c r="O43" s="1116"/>
      <c r="P43" s="1116"/>
      <c r="Q43" s="1116"/>
      <c r="R43" s="1116"/>
      <c r="S43" s="1116"/>
      <c r="T43" s="1116"/>
      <c r="U43" s="1116"/>
      <c r="V43" s="1116"/>
      <c r="W43" s="1116"/>
      <c r="X43" s="1116"/>
      <c r="Y43" s="1116"/>
      <c r="Z43" s="1116"/>
      <c r="AA43" s="1116"/>
      <c r="AB43" s="1116"/>
      <c r="AC43" s="1116"/>
      <c r="AD43" s="1116"/>
      <c r="AE43" s="1116"/>
      <c r="AF43" s="1116"/>
      <c r="AG43" s="1116"/>
      <c r="AH43" s="1116"/>
      <c r="AI43" s="1116"/>
      <c r="AJ43" s="1116"/>
      <c r="AK43" s="1116"/>
      <c r="AL43" s="1116"/>
      <c r="AM43" s="1116"/>
      <c r="AN43" s="1117"/>
      <c r="AO43" s="1117"/>
      <c r="AP43" s="1117"/>
      <c r="AQ43" s="1117"/>
      <c r="AR43" s="1117"/>
      <c r="AS43" s="1118"/>
    </row>
    <row r="44" spans="1:47" ht="15.75" customHeight="1" thickTop="1" x14ac:dyDescent="0.2">
      <c r="A44" s="504" t="s">
        <v>193</v>
      </c>
      <c r="B44" s="478" t="s">
        <v>15</v>
      </c>
      <c r="C44" s="479" t="s">
        <v>20</v>
      </c>
      <c r="D44" s="480"/>
      <c r="E44" s="480"/>
      <c r="F44" s="480"/>
      <c r="G44" s="480"/>
      <c r="H44" s="480"/>
      <c r="I44" s="480"/>
      <c r="J44" s="480"/>
      <c r="K44" s="480"/>
      <c r="L44" s="480"/>
      <c r="M44" s="481">
        <v>160</v>
      </c>
      <c r="N44" s="481" t="s">
        <v>17</v>
      </c>
      <c r="O44" s="481" t="s">
        <v>141</v>
      </c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0"/>
      <c r="AL44" s="480"/>
      <c r="AM44" s="482"/>
      <c r="AN44" s="86"/>
      <c r="AO44" s="87"/>
      <c r="AP44" s="87"/>
      <c r="AQ44" s="87"/>
      <c r="AR44" s="87"/>
      <c r="AS44" s="88"/>
    </row>
    <row r="45" spans="1:47" ht="15.75" customHeight="1" x14ac:dyDescent="0.2">
      <c r="A45" s="505" t="s">
        <v>194</v>
      </c>
      <c r="B45" s="364" t="s">
        <v>15</v>
      </c>
      <c r="C45" s="365" t="s">
        <v>21</v>
      </c>
      <c r="D45" s="293"/>
      <c r="E45" s="293"/>
      <c r="F45" s="293"/>
      <c r="G45" s="293"/>
      <c r="H45" s="483"/>
      <c r="I45" s="483"/>
      <c r="J45" s="483"/>
      <c r="K45" s="293"/>
      <c r="L45" s="293"/>
      <c r="M45" s="293"/>
      <c r="N45" s="483"/>
      <c r="O45" s="483"/>
      <c r="P45" s="483"/>
      <c r="Q45" s="293"/>
      <c r="R45" s="293"/>
      <c r="S45" s="293"/>
      <c r="T45" s="483"/>
      <c r="U45" s="483"/>
      <c r="V45" s="483"/>
      <c r="W45" s="293"/>
      <c r="X45" s="293"/>
      <c r="Y45" s="346">
        <v>160</v>
      </c>
      <c r="Z45" s="347" t="s">
        <v>17</v>
      </c>
      <c r="AA45" s="347" t="s">
        <v>141</v>
      </c>
      <c r="AB45" s="483"/>
      <c r="AC45" s="293"/>
      <c r="AD45" s="293"/>
      <c r="AE45" s="293"/>
      <c r="AF45" s="483"/>
      <c r="AG45" s="483"/>
      <c r="AH45" s="483"/>
      <c r="AI45" s="293"/>
      <c r="AJ45" s="293"/>
      <c r="AK45" s="232"/>
      <c r="AL45" s="169"/>
      <c r="AM45" s="484"/>
      <c r="AN45" s="86"/>
      <c r="AO45" s="87"/>
      <c r="AP45" s="87"/>
      <c r="AQ45" s="87"/>
      <c r="AR45" s="87"/>
      <c r="AS45" s="88"/>
    </row>
    <row r="46" spans="1:47" ht="15.75" customHeight="1" thickBot="1" x14ac:dyDescent="0.25">
      <c r="A46" s="506" t="s">
        <v>195</v>
      </c>
      <c r="B46" s="373" t="s">
        <v>15</v>
      </c>
      <c r="C46" s="374" t="s">
        <v>33</v>
      </c>
      <c r="D46" s="485"/>
      <c r="E46" s="485"/>
      <c r="F46" s="485"/>
      <c r="G46" s="485"/>
      <c r="H46" s="486"/>
      <c r="I46" s="486"/>
      <c r="J46" s="486"/>
      <c r="K46" s="485"/>
      <c r="L46" s="485"/>
      <c r="M46" s="485"/>
      <c r="N46" s="486"/>
      <c r="O46" s="486"/>
      <c r="P46" s="486"/>
      <c r="Q46" s="485"/>
      <c r="R46" s="485"/>
      <c r="S46" s="485"/>
      <c r="T46" s="486"/>
      <c r="U46" s="486"/>
      <c r="V46" s="486"/>
      <c r="W46" s="485"/>
      <c r="X46" s="485"/>
      <c r="Y46" s="485"/>
      <c r="Z46" s="486"/>
      <c r="AA46" s="486"/>
      <c r="AB46" s="486"/>
      <c r="AC46" s="485"/>
      <c r="AD46" s="485"/>
      <c r="AE46" s="485"/>
      <c r="AF46" s="486"/>
      <c r="AG46" s="486"/>
      <c r="AH46" s="486"/>
      <c r="AI46" s="485"/>
      <c r="AJ46" s="485"/>
      <c r="AK46" s="346">
        <v>80</v>
      </c>
      <c r="AL46" s="347" t="s">
        <v>17</v>
      </c>
      <c r="AM46" s="347" t="s">
        <v>141</v>
      </c>
      <c r="AN46" s="86"/>
      <c r="AO46" s="87"/>
      <c r="AP46" s="87"/>
      <c r="AQ46" s="87"/>
      <c r="AR46" s="87"/>
      <c r="AS46" s="88"/>
    </row>
    <row r="47" spans="1:47" ht="10.15" customHeight="1" thickTop="1" x14ac:dyDescent="0.2">
      <c r="A47" s="1094"/>
      <c r="B47" s="1095"/>
      <c r="C47" s="1095"/>
      <c r="D47" s="1095"/>
      <c r="E47" s="1095"/>
      <c r="F47" s="1095"/>
      <c r="G47" s="1095"/>
      <c r="H47" s="1095"/>
      <c r="I47" s="1095"/>
      <c r="J47" s="1095"/>
      <c r="K47" s="1095"/>
      <c r="L47" s="1095"/>
      <c r="M47" s="1095"/>
      <c r="N47" s="1095"/>
      <c r="O47" s="1095"/>
      <c r="P47" s="1095"/>
      <c r="Q47" s="1095"/>
      <c r="R47" s="1095"/>
      <c r="S47" s="1095"/>
      <c r="T47" s="1095"/>
      <c r="U47" s="1095"/>
      <c r="V47" s="1095"/>
      <c r="W47" s="1095"/>
      <c r="X47" s="1095"/>
      <c r="Y47" s="1095"/>
      <c r="Z47" s="1095"/>
      <c r="AA47" s="1095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91"/>
      <c r="AO47" s="92"/>
      <c r="AP47" s="92"/>
      <c r="AQ47" s="92"/>
      <c r="AR47" s="92"/>
      <c r="AS47" s="93"/>
    </row>
    <row r="48" spans="1:47" ht="15.75" customHeight="1" x14ac:dyDescent="0.2">
      <c r="A48" s="1091" t="s">
        <v>22</v>
      </c>
      <c r="B48" s="1092"/>
      <c r="C48" s="1092"/>
      <c r="D48" s="1092"/>
      <c r="E48" s="1092"/>
      <c r="F48" s="1092"/>
      <c r="G48" s="1092"/>
      <c r="H48" s="1092"/>
      <c r="I48" s="1092"/>
      <c r="J48" s="1092"/>
      <c r="K48" s="1092"/>
      <c r="L48" s="1092"/>
      <c r="M48" s="1092"/>
      <c r="N48" s="1092"/>
      <c r="O48" s="1092"/>
      <c r="P48" s="1092"/>
      <c r="Q48" s="1092"/>
      <c r="R48" s="1092"/>
      <c r="S48" s="1092"/>
      <c r="T48" s="1092"/>
      <c r="U48" s="1092"/>
      <c r="V48" s="1092"/>
      <c r="W48" s="1092"/>
      <c r="X48" s="1092"/>
      <c r="Y48" s="1092"/>
      <c r="Z48" s="1092"/>
      <c r="AA48" s="1092"/>
      <c r="AB48" s="490"/>
      <c r="AC48" s="490"/>
      <c r="AD48" s="490"/>
      <c r="AE48" s="490"/>
      <c r="AF48" s="490"/>
      <c r="AG48" s="490"/>
      <c r="AH48" s="490"/>
      <c r="AI48" s="490"/>
      <c r="AJ48" s="490"/>
      <c r="AK48" s="490"/>
      <c r="AL48" s="490"/>
      <c r="AM48" s="490"/>
      <c r="AN48" s="91"/>
      <c r="AO48" s="92"/>
      <c r="AP48" s="92"/>
      <c r="AQ48" s="92"/>
      <c r="AR48" s="92"/>
      <c r="AS48" s="93"/>
    </row>
    <row r="49" spans="1:45" ht="15.75" customHeight="1" x14ac:dyDescent="0.2">
      <c r="A49" s="491"/>
      <c r="B49" s="280"/>
      <c r="C49" s="492" t="s">
        <v>23</v>
      </c>
      <c r="D49" s="356"/>
      <c r="E49" s="353"/>
      <c r="F49" s="353"/>
      <c r="G49" s="353"/>
      <c r="H49" s="155"/>
      <c r="I49" s="357" t="str">
        <f>IF(COUNTIF(I12:I46,"A")=0,"",COUNTIF(I12:I46,"A"))</f>
        <v/>
      </c>
      <c r="J49" s="356"/>
      <c r="K49" s="353"/>
      <c r="L49" s="353"/>
      <c r="M49" s="353"/>
      <c r="N49" s="155"/>
      <c r="O49" s="357">
        <v>2</v>
      </c>
      <c r="P49" s="356"/>
      <c r="Q49" s="353"/>
      <c r="R49" s="353"/>
      <c r="S49" s="353"/>
      <c r="T49" s="155"/>
      <c r="U49" s="357" t="str">
        <f>IF(COUNTIF(U12:U46,"A")=0,"",COUNTIF(U12:U46,"A"))</f>
        <v/>
      </c>
      <c r="V49" s="356"/>
      <c r="W49" s="353"/>
      <c r="X49" s="353"/>
      <c r="Y49" s="353"/>
      <c r="Z49" s="155"/>
      <c r="AA49" s="357">
        <f>IF(COUNTIF(AA12:AA46,"A")=0,"",COUNTIF(AA12:AA46,"A"))</f>
        <v>1</v>
      </c>
      <c r="AB49" s="356"/>
      <c r="AC49" s="353"/>
      <c r="AD49" s="353"/>
      <c r="AE49" s="353"/>
      <c r="AF49" s="155"/>
      <c r="AG49" s="357" t="str">
        <f>IF(COUNTIF(AG12:AG46,"A")=0,"",COUNTIF(AG12:AG46,"A"))</f>
        <v/>
      </c>
      <c r="AH49" s="356"/>
      <c r="AI49" s="353"/>
      <c r="AJ49" s="353"/>
      <c r="AK49" s="353"/>
      <c r="AL49" s="155"/>
      <c r="AM49" s="357">
        <f>IF(COUNTIF(AM12:AM46,"A")=0,"",COUNTIF(AM12:AM46,"A"))</f>
        <v>1</v>
      </c>
      <c r="AN49" s="352"/>
      <c r="AO49" s="353"/>
      <c r="AP49" s="353"/>
      <c r="AQ49" s="353"/>
      <c r="AR49" s="155"/>
      <c r="AS49" s="493">
        <f t="shared" ref="AS49:AS61" si="33">IF(SUM(I49:AM49)=0,"",SUM(I49:AM49))</f>
        <v>4</v>
      </c>
    </row>
    <row r="50" spans="1:45" ht="15.75" customHeight="1" x14ac:dyDescent="0.2">
      <c r="A50" s="491"/>
      <c r="B50" s="280"/>
      <c r="C50" s="492" t="s">
        <v>24</v>
      </c>
      <c r="D50" s="356"/>
      <c r="E50" s="353"/>
      <c r="F50" s="353"/>
      <c r="G50" s="353"/>
      <c r="H50" s="155"/>
      <c r="I50" s="357" t="str">
        <f>IF(COUNTIF(I12:I46,"B")=0,"",COUNTIF(I12:I46,"B"))</f>
        <v/>
      </c>
      <c r="J50" s="356"/>
      <c r="K50" s="353"/>
      <c r="L50" s="353"/>
      <c r="M50" s="353"/>
      <c r="N50" s="155"/>
      <c r="O50" s="357">
        <f>IF(COUNTIF(O12:O46,"B")=0,"",COUNTIF(O12:O46,"B"))</f>
        <v>1</v>
      </c>
      <c r="P50" s="356"/>
      <c r="Q50" s="353"/>
      <c r="R50" s="353"/>
      <c r="S50" s="353"/>
      <c r="T50" s="155"/>
      <c r="U50" s="357" t="str">
        <f>IF(COUNTIF(U12:U46,"B")=0,"",COUNTIF(U12:U46,"B"))</f>
        <v/>
      </c>
      <c r="V50" s="356"/>
      <c r="W50" s="353"/>
      <c r="X50" s="353"/>
      <c r="Y50" s="353"/>
      <c r="Z50" s="155"/>
      <c r="AA50" s="357" t="str">
        <f>IF(COUNTIF(AA12:AA46,"B")=0,"",COUNTIF(AA12:AA46,"B"))</f>
        <v/>
      </c>
      <c r="AB50" s="356"/>
      <c r="AC50" s="353"/>
      <c r="AD50" s="353"/>
      <c r="AE50" s="353"/>
      <c r="AF50" s="155"/>
      <c r="AG50" s="357" t="str">
        <f>IF(COUNTIF(AG12:AG46,"B")=0,"",COUNTIF(AG12:AG46,"B"))</f>
        <v/>
      </c>
      <c r="AH50" s="356"/>
      <c r="AI50" s="353"/>
      <c r="AJ50" s="353"/>
      <c r="AK50" s="353"/>
      <c r="AL50" s="155"/>
      <c r="AM50" s="357">
        <v>2</v>
      </c>
      <c r="AN50" s="352"/>
      <c r="AO50" s="353"/>
      <c r="AP50" s="353"/>
      <c r="AQ50" s="353"/>
      <c r="AR50" s="155"/>
      <c r="AS50" s="493">
        <f t="shared" si="33"/>
        <v>3</v>
      </c>
    </row>
    <row r="51" spans="1:45" ht="15.75" customHeight="1" x14ac:dyDescent="0.2">
      <c r="A51" s="491"/>
      <c r="B51" s="280"/>
      <c r="C51" s="492" t="s">
        <v>58</v>
      </c>
      <c r="D51" s="356"/>
      <c r="E51" s="353"/>
      <c r="F51" s="353"/>
      <c r="G51" s="353"/>
      <c r="H51" s="155"/>
      <c r="I51" s="357" t="str">
        <f>IF(COUNTIF(I12:I46,"ÉÉ")=0,"",COUNTIF(I12:I46,"ÉÉ"))</f>
        <v/>
      </c>
      <c r="J51" s="356"/>
      <c r="K51" s="353"/>
      <c r="L51" s="353"/>
      <c r="M51" s="353"/>
      <c r="N51" s="155"/>
      <c r="O51" s="357">
        <f>IF(COUNTIF(O12:O46,"ÉÉ")=0,"",COUNTIF(O12:O46,"ÉÉ"))</f>
        <v>1</v>
      </c>
      <c r="P51" s="356"/>
      <c r="Q51" s="353"/>
      <c r="R51" s="353"/>
      <c r="S51" s="353"/>
      <c r="T51" s="155"/>
      <c r="U51" s="357">
        <f>IF(COUNTIF(U12:U46,"ÉÉ")=0,"",COUNTIF(U12:U46,"ÉÉ"))</f>
        <v>1</v>
      </c>
      <c r="V51" s="356"/>
      <c r="W51" s="353"/>
      <c r="X51" s="353"/>
      <c r="Y51" s="353"/>
      <c r="Z51" s="155"/>
      <c r="AA51" s="357" t="str">
        <f>IF(COUNTIF(AA12:AA46,"ÉÉ")=0,"",COUNTIF(AA12:AA46,"ÉÉ"))</f>
        <v/>
      </c>
      <c r="AB51" s="356"/>
      <c r="AC51" s="353"/>
      <c r="AD51" s="353"/>
      <c r="AE51" s="353"/>
      <c r="AF51" s="155"/>
      <c r="AG51" s="357" t="str">
        <f>IF(COUNTIF(AG12:AG46,"ÉÉ")=0,"",COUNTIF(AG12:AG46,"ÉÉ"))</f>
        <v/>
      </c>
      <c r="AH51" s="356"/>
      <c r="AI51" s="353"/>
      <c r="AJ51" s="353"/>
      <c r="AK51" s="353"/>
      <c r="AL51" s="155"/>
      <c r="AM51" s="357">
        <f>IF(COUNTIF(AM12:AM46,"ÉÉ")=0,"",COUNTIF(AM12:AM46,"ÉÉ"))</f>
        <v>1</v>
      </c>
      <c r="AN51" s="352"/>
      <c r="AO51" s="353"/>
      <c r="AP51" s="353"/>
      <c r="AQ51" s="353"/>
      <c r="AR51" s="155"/>
      <c r="AS51" s="493">
        <f t="shared" si="33"/>
        <v>3</v>
      </c>
    </row>
    <row r="52" spans="1:45" ht="15.75" customHeight="1" x14ac:dyDescent="0.2">
      <c r="A52" s="491"/>
      <c r="B52" s="280"/>
      <c r="C52" s="492" t="s">
        <v>59</v>
      </c>
      <c r="D52" s="362"/>
      <c r="E52" s="360"/>
      <c r="F52" s="360"/>
      <c r="G52" s="360"/>
      <c r="H52" s="361"/>
      <c r="I52" s="357" t="str">
        <f>IF(COUNTIF(I12:I46,"ÉÉ(Z)")=0,"",COUNTIF(I12:I46,"ÉÉ(Z)"))</f>
        <v/>
      </c>
      <c r="J52" s="362"/>
      <c r="K52" s="360"/>
      <c r="L52" s="360"/>
      <c r="M52" s="360"/>
      <c r="N52" s="361"/>
      <c r="O52" s="357" t="str">
        <f>IF(COUNTIF(O12:O46,"ÉÉ(Z)")=0,"",COUNTIF(O12:O46,"ÉÉ(Z)"))</f>
        <v/>
      </c>
      <c r="P52" s="362"/>
      <c r="Q52" s="360"/>
      <c r="R52" s="360"/>
      <c r="S52" s="360"/>
      <c r="T52" s="361"/>
      <c r="U52" s="357" t="str">
        <f>IF(COUNTIF(U12:U46,"ÉÉ(Z)")=0,"",COUNTIF(U12:U46,"ÉÉ(Z)"))</f>
        <v/>
      </c>
      <c r="V52" s="362"/>
      <c r="W52" s="360"/>
      <c r="X52" s="360"/>
      <c r="Y52" s="360"/>
      <c r="Z52" s="361"/>
      <c r="AA52" s="357" t="str">
        <f>IF(COUNTIF(AA12:AA46,"ÉÉ(Z)")=0,"",COUNTIF(AA12:AA46,"ÉÉ(Z)"))</f>
        <v/>
      </c>
      <c r="AB52" s="362"/>
      <c r="AC52" s="360"/>
      <c r="AD52" s="360"/>
      <c r="AE52" s="360"/>
      <c r="AF52" s="361"/>
      <c r="AG52" s="357" t="str">
        <f>IF(COUNTIF(AG12:AG46,"ÉÉ(Z)")=0,"",COUNTIF(AG12:AG46,"ÉÉ(Z)"))</f>
        <v/>
      </c>
      <c r="AH52" s="362"/>
      <c r="AI52" s="360"/>
      <c r="AJ52" s="360"/>
      <c r="AK52" s="360"/>
      <c r="AL52" s="361"/>
      <c r="AM52" s="357" t="str">
        <f>IF(COUNTIF(AM12:AM46,"ÉÉ(Z)")=0,"",COUNTIF(AM12:AM46,"ÉÉ(Z)"))</f>
        <v/>
      </c>
      <c r="AN52" s="359"/>
      <c r="AO52" s="360"/>
      <c r="AP52" s="360"/>
      <c r="AQ52" s="360"/>
      <c r="AR52" s="361"/>
      <c r="AS52" s="493" t="str">
        <f t="shared" si="33"/>
        <v/>
      </c>
    </row>
    <row r="53" spans="1:45" ht="15.75" customHeight="1" x14ac:dyDescent="0.2">
      <c r="A53" s="491"/>
      <c r="B53" s="280"/>
      <c r="C53" s="492" t="s">
        <v>60</v>
      </c>
      <c r="D53" s="356"/>
      <c r="E53" s="353"/>
      <c r="F53" s="353"/>
      <c r="G53" s="353"/>
      <c r="H53" s="155"/>
      <c r="I53" s="357">
        <f>IF(COUNTIF(I12:I46,"GYJ")=0,"",COUNTIF(I12:I46,"GYJ"))</f>
        <v>1</v>
      </c>
      <c r="J53" s="356"/>
      <c r="K53" s="353"/>
      <c r="L53" s="353"/>
      <c r="M53" s="353"/>
      <c r="N53" s="155"/>
      <c r="O53" s="357">
        <f>IF(COUNTIF(O12:O46,"GYJ")=0,"",COUNTIF(O12:O46,"GYJ"))</f>
        <v>2</v>
      </c>
      <c r="P53" s="356"/>
      <c r="Q53" s="353"/>
      <c r="R53" s="353"/>
      <c r="S53" s="353"/>
      <c r="T53" s="155"/>
      <c r="U53" s="357">
        <f>IF(COUNTIF(U12:U46,"GYJ")=0,"",COUNTIF(U12:U46,"GYJ"))</f>
        <v>2</v>
      </c>
      <c r="V53" s="356"/>
      <c r="W53" s="353"/>
      <c r="X53" s="353"/>
      <c r="Y53" s="353"/>
      <c r="Z53" s="155"/>
      <c r="AA53" s="357">
        <f>IF(COUNTIF(AA12:AA46,"GYJ")=0,"",COUNTIF(AA12:AA46,"GYJ"))</f>
        <v>2</v>
      </c>
      <c r="AB53" s="356"/>
      <c r="AC53" s="353"/>
      <c r="AD53" s="353"/>
      <c r="AE53" s="353"/>
      <c r="AF53" s="155"/>
      <c r="AG53" s="357">
        <f>IF(COUNTIF(AG12:AG46,"GYJ")=0,"",COUNTIF(AG12:AG46,"GYJ"))</f>
        <v>2</v>
      </c>
      <c r="AH53" s="356"/>
      <c r="AI53" s="353"/>
      <c r="AJ53" s="353"/>
      <c r="AK53" s="353"/>
      <c r="AL53" s="155"/>
      <c r="AM53" s="357">
        <f>IF(COUNTIF(AM12:AM46,"GYJ")=0,"",COUNTIF(AM12:AM46,"GYJ"))</f>
        <v>1</v>
      </c>
      <c r="AN53" s="352"/>
      <c r="AO53" s="353"/>
      <c r="AP53" s="353"/>
      <c r="AQ53" s="353"/>
      <c r="AR53" s="155"/>
      <c r="AS53" s="493">
        <f t="shared" si="33"/>
        <v>10</v>
      </c>
    </row>
    <row r="54" spans="1:45" ht="15.75" customHeight="1" x14ac:dyDescent="0.2">
      <c r="A54" s="491"/>
      <c r="B54" s="492"/>
      <c r="C54" s="492" t="s">
        <v>61</v>
      </c>
      <c r="D54" s="356"/>
      <c r="E54" s="353"/>
      <c r="F54" s="353"/>
      <c r="G54" s="353"/>
      <c r="H54" s="155"/>
      <c r="I54" s="357" t="str">
        <f>IF(COUNTIF(I12:I46,"GYJ(Z)")=0,"",COUNTIF(I12:I46,"GYJ(Z)"))</f>
        <v/>
      </c>
      <c r="J54" s="356"/>
      <c r="K54" s="353"/>
      <c r="L54" s="353"/>
      <c r="M54" s="353"/>
      <c r="N54" s="155"/>
      <c r="O54" s="357" t="str">
        <f>IF(COUNTIF(O12:O46,"GYJ(Z)")=0,"",COUNTIF(O12:O46,"GYJ(Z)"))</f>
        <v/>
      </c>
      <c r="P54" s="356"/>
      <c r="Q54" s="353"/>
      <c r="R54" s="353"/>
      <c r="S54" s="353"/>
      <c r="T54" s="155"/>
      <c r="U54" s="357" t="str">
        <f>IF(COUNTIF(U12:U46,"GYJ(Z)")=0,"",COUNTIF(U12:U46,"GYJ(Z)"))</f>
        <v/>
      </c>
      <c r="V54" s="356"/>
      <c r="W54" s="353"/>
      <c r="X54" s="353"/>
      <c r="Y54" s="353"/>
      <c r="Z54" s="155"/>
      <c r="AA54" s="357" t="str">
        <f>IF(COUNTIF(AA12:AA46,"GYJ(Z)")=0,"",COUNTIF(AA12:AA46,"GYJ(Z)"))</f>
        <v/>
      </c>
      <c r="AB54" s="356"/>
      <c r="AC54" s="353"/>
      <c r="AD54" s="353"/>
      <c r="AE54" s="353"/>
      <c r="AF54" s="155"/>
      <c r="AG54" s="357" t="str">
        <f>IF(COUNTIF(AG12:AG46,"GYJ(Z)")=0,"",COUNTIF(AG12:AG46,"GYJ(Z)"))</f>
        <v/>
      </c>
      <c r="AH54" s="356"/>
      <c r="AI54" s="353"/>
      <c r="AJ54" s="353"/>
      <c r="AK54" s="353"/>
      <c r="AL54" s="155"/>
      <c r="AM54" s="357" t="str">
        <f>IF(COUNTIF(AM12:AM46,"GYJ(Z)")=0,"",COUNTIF(AM12:AM46,"GYJ(Z)"))</f>
        <v/>
      </c>
      <c r="AN54" s="352"/>
      <c r="AO54" s="353"/>
      <c r="AP54" s="353"/>
      <c r="AQ54" s="353"/>
      <c r="AR54" s="155"/>
      <c r="AS54" s="493" t="str">
        <f t="shared" si="33"/>
        <v/>
      </c>
    </row>
    <row r="55" spans="1:45" ht="15.75" customHeight="1" x14ac:dyDescent="0.2">
      <c r="A55" s="491"/>
      <c r="B55" s="280"/>
      <c r="C55" s="355" t="s">
        <v>35</v>
      </c>
      <c r="D55" s="356"/>
      <c r="E55" s="353"/>
      <c r="F55" s="353"/>
      <c r="G55" s="353"/>
      <c r="H55" s="155"/>
      <c r="I55" s="357" t="str">
        <f>IF(COUNTIF(I12:I46,"K")=0,"",COUNTIF(I12:I46,"K"))</f>
        <v/>
      </c>
      <c r="J55" s="356"/>
      <c r="K55" s="353"/>
      <c r="L55" s="353"/>
      <c r="M55" s="353"/>
      <c r="N55" s="155"/>
      <c r="O55" s="357">
        <f>IF(COUNTIF(O12:O46,"K")=0,"",COUNTIF(O12:O46,"K"))</f>
        <v>1</v>
      </c>
      <c r="P55" s="356"/>
      <c r="Q55" s="353"/>
      <c r="R55" s="353"/>
      <c r="S55" s="353"/>
      <c r="T55" s="155"/>
      <c r="U55" s="357">
        <f>IF(COUNTIF(U12:U46,"K")=0,"",COUNTIF(U12:U46,"K"))</f>
        <v>3</v>
      </c>
      <c r="V55" s="356"/>
      <c r="W55" s="353"/>
      <c r="X55" s="353"/>
      <c r="Y55" s="353"/>
      <c r="Z55" s="155"/>
      <c r="AA55" s="357" t="str">
        <f>IF(COUNTIF(AA12:AA46,"K")=0,"",COUNTIF(AA12:AA46,"K"))</f>
        <v/>
      </c>
      <c r="AB55" s="356"/>
      <c r="AC55" s="353"/>
      <c r="AD55" s="353"/>
      <c r="AE55" s="353"/>
      <c r="AF55" s="155"/>
      <c r="AG55" s="357" t="str">
        <f>IF(COUNTIF(AG12:AG46,"K")=0,"",COUNTIF(AG12:AG46,"K"))</f>
        <v/>
      </c>
      <c r="AH55" s="356"/>
      <c r="AI55" s="353"/>
      <c r="AJ55" s="353"/>
      <c r="AK55" s="353"/>
      <c r="AL55" s="155"/>
      <c r="AM55" s="357" t="str">
        <f>IF(COUNTIF(AM12:AM46,"K")=0,"",COUNTIF(AM12:AM46,"K"))</f>
        <v/>
      </c>
      <c r="AN55" s="352"/>
      <c r="AO55" s="353"/>
      <c r="AP55" s="353"/>
      <c r="AQ55" s="353"/>
      <c r="AR55" s="155"/>
      <c r="AS55" s="493">
        <f t="shared" si="33"/>
        <v>4</v>
      </c>
    </row>
    <row r="56" spans="1:45" ht="15.75" customHeight="1" x14ac:dyDescent="0.2">
      <c r="A56" s="491"/>
      <c r="B56" s="280"/>
      <c r="C56" s="355" t="s">
        <v>36</v>
      </c>
      <c r="D56" s="356"/>
      <c r="E56" s="353"/>
      <c r="F56" s="353"/>
      <c r="G56" s="353"/>
      <c r="H56" s="155"/>
      <c r="I56" s="357" t="str">
        <f>IF(COUNTIF(I12:I46,"K(Z)")=0,"",COUNTIF(I12:I46,"K(Z)"))</f>
        <v/>
      </c>
      <c r="J56" s="356"/>
      <c r="K56" s="353"/>
      <c r="L56" s="353"/>
      <c r="M56" s="353"/>
      <c r="N56" s="155"/>
      <c r="O56" s="357" t="str">
        <f>IF(COUNTIF(O12:O46,"K(Z)")=0,"",COUNTIF(O12:O46,"K(Z)"))</f>
        <v/>
      </c>
      <c r="P56" s="356"/>
      <c r="Q56" s="353"/>
      <c r="R56" s="353"/>
      <c r="S56" s="353"/>
      <c r="T56" s="155"/>
      <c r="U56" s="357" t="str">
        <f>IF(COUNTIF(U12:U46,"K(Z)")=0,"",COUNTIF(U12:U46,"K(Z)"))</f>
        <v/>
      </c>
      <c r="V56" s="356"/>
      <c r="W56" s="353"/>
      <c r="X56" s="353"/>
      <c r="Y56" s="353"/>
      <c r="Z56" s="155"/>
      <c r="AA56" s="357">
        <f>IF(COUNTIF(AA12:AA46,"K(Z)")=0,"",COUNTIF(AA12:AA46,"K(Z)"))</f>
        <v>1</v>
      </c>
      <c r="AB56" s="356"/>
      <c r="AC56" s="353"/>
      <c r="AD56" s="353"/>
      <c r="AE56" s="353"/>
      <c r="AF56" s="155"/>
      <c r="AG56" s="357">
        <f>IF(COUNTIF(AG12:AG46,"K(Z)")=0,"",COUNTIF(AG12:AG46,"K(Z)"))</f>
        <v>2</v>
      </c>
      <c r="AH56" s="356"/>
      <c r="AI56" s="353"/>
      <c r="AJ56" s="353"/>
      <c r="AK56" s="353"/>
      <c r="AL56" s="155"/>
      <c r="AM56" s="357">
        <f>IF(COUNTIF(AM12:AM46,"K(Z)")=0,"",COUNTIF(AM12:AM46,"K(Z)"))</f>
        <v>1</v>
      </c>
      <c r="AN56" s="352"/>
      <c r="AO56" s="353"/>
      <c r="AP56" s="353"/>
      <c r="AQ56" s="353"/>
      <c r="AR56" s="155"/>
      <c r="AS56" s="493">
        <f t="shared" si="33"/>
        <v>4</v>
      </c>
    </row>
    <row r="57" spans="1:45" ht="15.75" customHeight="1" x14ac:dyDescent="0.2">
      <c r="A57" s="491"/>
      <c r="B57" s="280"/>
      <c r="C57" s="492" t="s">
        <v>25</v>
      </c>
      <c r="D57" s="356"/>
      <c r="E57" s="353"/>
      <c r="F57" s="353"/>
      <c r="G57" s="353"/>
      <c r="H57" s="155"/>
      <c r="I57" s="357" t="str">
        <f>IF(COUNTIF(I12:I46,"AV")=0,"",COUNTIF(I12:I46,"AV"))</f>
        <v/>
      </c>
      <c r="J57" s="356"/>
      <c r="K57" s="353"/>
      <c r="L57" s="353"/>
      <c r="M57" s="353"/>
      <c r="N57" s="155"/>
      <c r="O57" s="357" t="str">
        <f>IF(COUNTIF(O12:O46,"AV")=0,"",COUNTIF(O12:O46,"AV"))</f>
        <v/>
      </c>
      <c r="P57" s="356"/>
      <c r="Q57" s="353"/>
      <c r="R57" s="353"/>
      <c r="S57" s="353"/>
      <c r="T57" s="155"/>
      <c r="U57" s="357" t="str">
        <f>IF(COUNTIF(U12:U46,"AV")=0,"",COUNTIF(U12:U46,"AV"))</f>
        <v/>
      </c>
      <c r="V57" s="356"/>
      <c r="W57" s="353"/>
      <c r="X57" s="353"/>
      <c r="Y57" s="353"/>
      <c r="Z57" s="155"/>
      <c r="AA57" s="357" t="str">
        <f>IF(COUNTIF(AA12:AA46,"AV")=0,"",COUNTIF(AA12:AA46,"AV"))</f>
        <v/>
      </c>
      <c r="AB57" s="356"/>
      <c r="AC57" s="353"/>
      <c r="AD57" s="353"/>
      <c r="AE57" s="353"/>
      <c r="AF57" s="155"/>
      <c r="AG57" s="357" t="str">
        <f>IF(COUNTIF(AG12:AG46,"AV")=0,"",COUNTIF(AG12:AG46,"AV"))</f>
        <v/>
      </c>
      <c r="AH57" s="356"/>
      <c r="AI57" s="353"/>
      <c r="AJ57" s="353"/>
      <c r="AK57" s="353"/>
      <c r="AL57" s="155"/>
      <c r="AM57" s="357" t="str">
        <f>IF(COUNTIF(AM12:AM46,"AV")=0,"",COUNTIF(AM12:AM46,"AV"))</f>
        <v/>
      </c>
      <c r="AN57" s="352"/>
      <c r="AO57" s="353"/>
      <c r="AP57" s="353"/>
      <c r="AQ57" s="353"/>
      <c r="AR57" s="155"/>
      <c r="AS57" s="493" t="str">
        <f t="shared" si="33"/>
        <v/>
      </c>
    </row>
    <row r="58" spans="1:45" ht="15.75" customHeight="1" x14ac:dyDescent="0.2">
      <c r="A58" s="491"/>
      <c r="B58" s="280"/>
      <c r="C58" s="492" t="s">
        <v>62</v>
      </c>
      <c r="D58" s="356"/>
      <c r="E58" s="353"/>
      <c r="F58" s="353"/>
      <c r="G58" s="353"/>
      <c r="H58" s="155"/>
      <c r="I58" s="357" t="str">
        <f>IF(COUNTIF(I12:I46,"KV")=0,"",COUNTIF(I12:I46,"KV"))</f>
        <v/>
      </c>
      <c r="J58" s="356"/>
      <c r="K58" s="353"/>
      <c r="L58" s="353"/>
      <c r="M58" s="353"/>
      <c r="N58" s="155"/>
      <c r="O58" s="357" t="str">
        <f>IF(COUNTIF(O12:O46,"KV")=0,"",COUNTIF(O12:O46,"KV"))</f>
        <v/>
      </c>
      <c r="P58" s="356"/>
      <c r="Q58" s="353"/>
      <c r="R58" s="353"/>
      <c r="S58" s="353"/>
      <c r="T58" s="155"/>
      <c r="U58" s="357" t="str">
        <f>IF(COUNTIF(U12:U46,"KV")=0,"",COUNTIF(U12:U46,"KV"))</f>
        <v/>
      </c>
      <c r="V58" s="356"/>
      <c r="W58" s="353"/>
      <c r="X58" s="353"/>
      <c r="Y58" s="353"/>
      <c r="Z58" s="155"/>
      <c r="AA58" s="357" t="str">
        <f>IF(COUNTIF(AA12:AA46,"KV")=0,"",COUNTIF(AA12:AA46,"KV"))</f>
        <v/>
      </c>
      <c r="AB58" s="356"/>
      <c r="AC58" s="353"/>
      <c r="AD58" s="353"/>
      <c r="AE58" s="353"/>
      <c r="AF58" s="155"/>
      <c r="AG58" s="357" t="str">
        <f>IF(COUNTIF(AG12:AG46,"KV")=0,"",COUNTIF(AG12:AG46,"KV"))</f>
        <v/>
      </c>
      <c r="AH58" s="356"/>
      <c r="AI58" s="353"/>
      <c r="AJ58" s="353"/>
      <c r="AK58" s="353"/>
      <c r="AL58" s="155"/>
      <c r="AM58" s="357" t="str">
        <f>IF(COUNTIF(AM12:AM46,"KV")=0,"",COUNTIF(AM12:AM46,"KV"))</f>
        <v/>
      </c>
      <c r="AN58" s="352"/>
      <c r="AO58" s="353"/>
      <c r="AP58" s="353"/>
      <c r="AQ58" s="353"/>
      <c r="AR58" s="155"/>
      <c r="AS58" s="493" t="str">
        <f t="shared" si="33"/>
        <v/>
      </c>
    </row>
    <row r="59" spans="1:45" ht="15.75" customHeight="1" x14ac:dyDescent="0.2">
      <c r="A59" s="491"/>
      <c r="B59" s="280"/>
      <c r="C59" s="492" t="s">
        <v>63</v>
      </c>
      <c r="D59" s="366"/>
      <c r="E59" s="367"/>
      <c r="F59" s="367"/>
      <c r="G59" s="367"/>
      <c r="H59" s="239"/>
      <c r="I59" s="357" t="str">
        <f>IF(COUNTIF(I12:I46,"SZG")=0,"",COUNTIF(I12:I46,"SZG"))</f>
        <v/>
      </c>
      <c r="J59" s="366"/>
      <c r="K59" s="367"/>
      <c r="L59" s="367"/>
      <c r="M59" s="367"/>
      <c r="N59" s="239"/>
      <c r="O59" s="357" t="str">
        <f>IF(COUNTIF(O12:O46,"SZG")=0,"",COUNTIF(O12:O46,"SZG"))</f>
        <v/>
      </c>
      <c r="P59" s="366"/>
      <c r="Q59" s="367"/>
      <c r="R59" s="367"/>
      <c r="S59" s="367"/>
      <c r="T59" s="239"/>
      <c r="U59" s="357" t="str">
        <f>IF(COUNTIF(U12:U46,"SZG")=0,"",COUNTIF(U12:U46,"SZG"))</f>
        <v/>
      </c>
      <c r="V59" s="366"/>
      <c r="W59" s="367"/>
      <c r="X59" s="367"/>
      <c r="Y59" s="367"/>
      <c r="Z59" s="239"/>
      <c r="AA59" s="357" t="str">
        <f>IF(COUNTIF(AA12:AA46,"SZG")=0,"",COUNTIF(AA12:AA46,"SZG"))</f>
        <v/>
      </c>
      <c r="AB59" s="366"/>
      <c r="AC59" s="367"/>
      <c r="AD59" s="367"/>
      <c r="AE59" s="367"/>
      <c r="AF59" s="239"/>
      <c r="AG59" s="357" t="str">
        <f>IF(COUNTIF(AG12:AG46,"SZG")=0,"",COUNTIF(AG12:AG46,"SZG"))</f>
        <v/>
      </c>
      <c r="AH59" s="366"/>
      <c r="AI59" s="367"/>
      <c r="AJ59" s="367"/>
      <c r="AK59" s="367"/>
      <c r="AL59" s="239"/>
      <c r="AM59" s="357" t="str">
        <f>IF(COUNTIF(AM12:AM46,"SZG")=0,"",COUNTIF(AM12:AM46,"SZG"))</f>
        <v/>
      </c>
      <c r="AN59" s="352"/>
      <c r="AO59" s="353"/>
      <c r="AP59" s="353"/>
      <c r="AQ59" s="353"/>
      <c r="AR59" s="155"/>
      <c r="AS59" s="493" t="str">
        <f t="shared" si="33"/>
        <v/>
      </c>
    </row>
    <row r="60" spans="1:45" ht="15.75" customHeight="1" x14ac:dyDescent="0.2">
      <c r="A60" s="491"/>
      <c r="B60" s="280"/>
      <c r="C60" s="492" t="s">
        <v>64</v>
      </c>
      <c r="D60" s="366"/>
      <c r="E60" s="367"/>
      <c r="F60" s="367"/>
      <c r="G60" s="367"/>
      <c r="H60" s="239"/>
      <c r="I60" s="357" t="str">
        <f>IF(COUNTIF(I12:I46,"ZV")=0,"",COUNTIF(I12:I46,"ZV"))</f>
        <v/>
      </c>
      <c r="J60" s="366"/>
      <c r="K60" s="367"/>
      <c r="L60" s="367"/>
      <c r="M60" s="367"/>
      <c r="N60" s="239"/>
      <c r="O60" s="357" t="str">
        <f>IF(COUNTIF(O12:O46,"ZV")=0,"",COUNTIF(O12:O46,"ZV"))</f>
        <v/>
      </c>
      <c r="P60" s="366"/>
      <c r="Q60" s="367"/>
      <c r="R60" s="367"/>
      <c r="S60" s="367"/>
      <c r="T60" s="239"/>
      <c r="U60" s="357" t="str">
        <f>IF(COUNTIF(U12:U46,"ZV")=0,"",COUNTIF(U12:U46,"ZV"))</f>
        <v/>
      </c>
      <c r="V60" s="366"/>
      <c r="W60" s="367"/>
      <c r="X60" s="367"/>
      <c r="Y60" s="367"/>
      <c r="Z60" s="239"/>
      <c r="AA60" s="357" t="str">
        <f>IF(COUNTIF(AA12:AA46,"ZV")=0,"",COUNTIF(AA12:AA46,"ZV"))</f>
        <v/>
      </c>
      <c r="AB60" s="366"/>
      <c r="AC60" s="367"/>
      <c r="AD60" s="367"/>
      <c r="AE60" s="367"/>
      <c r="AF60" s="239"/>
      <c r="AG60" s="357" t="str">
        <f>IF(COUNTIF(AG12:AG46,"ZV")=0,"",COUNTIF(AG12:AG46,"ZV"))</f>
        <v/>
      </c>
      <c r="AH60" s="366"/>
      <c r="AI60" s="367"/>
      <c r="AJ60" s="367"/>
      <c r="AK60" s="367"/>
      <c r="AL60" s="239"/>
      <c r="AM60" s="357">
        <f>IF(COUNTIF(AM12:AM46,"ZV")=0,"",COUNTIF(AM12:AM46,"ZV"))</f>
        <v>1</v>
      </c>
      <c r="AN60" s="352"/>
      <c r="AO60" s="353"/>
      <c r="AP60" s="353"/>
      <c r="AQ60" s="353"/>
      <c r="AR60" s="155"/>
      <c r="AS60" s="493">
        <f t="shared" si="33"/>
        <v>1</v>
      </c>
    </row>
    <row r="61" spans="1:45" ht="15.75" customHeight="1" thickBot="1" x14ac:dyDescent="0.25">
      <c r="A61" s="372"/>
      <c r="B61" s="373"/>
      <c r="C61" s="374" t="s">
        <v>26</v>
      </c>
      <c r="D61" s="375"/>
      <c r="E61" s="369"/>
      <c r="F61" s="369"/>
      <c r="G61" s="369"/>
      <c r="H61" s="370"/>
      <c r="I61" s="376">
        <f>IF(SUM(I49:I60)=0,"",SUM(I49:I60))</f>
        <v>1</v>
      </c>
      <c r="J61" s="375"/>
      <c r="K61" s="369"/>
      <c r="L61" s="369"/>
      <c r="M61" s="369"/>
      <c r="N61" s="370"/>
      <c r="O61" s="376">
        <f>IF(SUM(O49:O60)=0,"",SUM(O49:O60))</f>
        <v>7</v>
      </c>
      <c r="P61" s="375"/>
      <c r="Q61" s="369"/>
      <c r="R61" s="369"/>
      <c r="S61" s="369"/>
      <c r="T61" s="370"/>
      <c r="U61" s="376">
        <f>IF(SUM(U49:U60)=0,"",SUM(U49:U60))</f>
        <v>6</v>
      </c>
      <c r="V61" s="375"/>
      <c r="W61" s="369"/>
      <c r="X61" s="369"/>
      <c r="Y61" s="369"/>
      <c r="Z61" s="370"/>
      <c r="AA61" s="376">
        <f>IF(SUM(AA49:AA60)=0,"",SUM(AA49:AA60))</f>
        <v>4</v>
      </c>
      <c r="AB61" s="375"/>
      <c r="AC61" s="369"/>
      <c r="AD61" s="369"/>
      <c r="AE61" s="369"/>
      <c r="AF61" s="370"/>
      <c r="AG61" s="376">
        <f>IF(SUM(AG49:AG60)=0,"",SUM(AG49:AG60))</f>
        <v>4</v>
      </c>
      <c r="AH61" s="375"/>
      <c r="AI61" s="369"/>
      <c r="AJ61" s="369"/>
      <c r="AK61" s="369"/>
      <c r="AL61" s="370"/>
      <c r="AM61" s="376">
        <f>IF(SUM(AM49:AM60)=0,"",SUM(AM49:AM60))</f>
        <v>7</v>
      </c>
      <c r="AN61" s="368"/>
      <c r="AO61" s="369"/>
      <c r="AP61" s="369"/>
      <c r="AQ61" s="369"/>
      <c r="AR61" s="370"/>
      <c r="AS61" s="493">
        <f t="shared" si="33"/>
        <v>29</v>
      </c>
    </row>
    <row r="62" spans="1:45" ht="15.75" customHeight="1" thickTop="1" x14ac:dyDescent="0.2">
      <c r="B62" s="95"/>
      <c r="C62" s="95"/>
    </row>
    <row r="63" spans="1:45" ht="15.75" customHeight="1" x14ac:dyDescent="0.2">
      <c r="B63" s="95"/>
      <c r="C63" s="95"/>
    </row>
    <row r="64" spans="1:45" ht="15.75" customHeight="1" x14ac:dyDescent="0.2">
      <c r="B64" s="95"/>
      <c r="C64" s="95"/>
    </row>
    <row r="65" spans="2:3" ht="15.75" customHeight="1" x14ac:dyDescent="0.2">
      <c r="B65" s="95"/>
      <c r="C65" s="95"/>
    </row>
    <row r="66" spans="2:3" ht="15.75" customHeight="1" x14ac:dyDescent="0.2">
      <c r="B66" s="95"/>
      <c r="C66" s="95"/>
    </row>
    <row r="67" spans="2:3" ht="15.75" customHeight="1" x14ac:dyDescent="0.2">
      <c r="B67" s="95"/>
      <c r="C67" s="95"/>
    </row>
    <row r="68" spans="2:3" ht="15.75" customHeight="1" x14ac:dyDescent="0.2">
      <c r="B68" s="95"/>
      <c r="C68" s="95"/>
    </row>
    <row r="69" spans="2:3" ht="15.75" customHeight="1" x14ac:dyDescent="0.2">
      <c r="B69" s="95"/>
      <c r="C69" s="95"/>
    </row>
    <row r="70" spans="2:3" ht="15.75" customHeight="1" x14ac:dyDescent="0.2">
      <c r="B70" s="95"/>
      <c r="C70" s="95"/>
    </row>
    <row r="71" spans="2:3" ht="15.75" customHeight="1" x14ac:dyDescent="0.2">
      <c r="B71" s="95"/>
      <c r="C71" s="95"/>
    </row>
    <row r="72" spans="2:3" ht="15.75" customHeight="1" x14ac:dyDescent="0.2">
      <c r="B72" s="95"/>
      <c r="C72" s="95"/>
    </row>
    <row r="73" spans="2:3" ht="15.75" customHeight="1" x14ac:dyDescent="0.2">
      <c r="B73" s="95"/>
      <c r="C73" s="95"/>
    </row>
    <row r="74" spans="2:3" ht="15.75" customHeight="1" x14ac:dyDescent="0.2">
      <c r="B74" s="95"/>
      <c r="C74" s="95"/>
    </row>
    <row r="75" spans="2:3" ht="15.75" customHeight="1" x14ac:dyDescent="0.2">
      <c r="B75" s="95"/>
      <c r="C75" s="95"/>
    </row>
    <row r="76" spans="2:3" ht="15.75" customHeight="1" x14ac:dyDescent="0.2">
      <c r="B76" s="95"/>
      <c r="C76" s="95"/>
    </row>
    <row r="77" spans="2:3" ht="15.75" customHeight="1" x14ac:dyDescent="0.2">
      <c r="B77" s="95"/>
      <c r="C77" s="95"/>
    </row>
    <row r="78" spans="2:3" ht="15.75" customHeight="1" x14ac:dyDescent="0.2">
      <c r="B78" s="95"/>
      <c r="C78" s="95"/>
    </row>
    <row r="79" spans="2:3" ht="15.75" customHeight="1" x14ac:dyDescent="0.2">
      <c r="B79" s="95"/>
      <c r="C79" s="95"/>
    </row>
    <row r="80" spans="2:3" ht="15.75" customHeight="1" x14ac:dyDescent="0.2">
      <c r="B80" s="95"/>
      <c r="C80" s="95"/>
    </row>
    <row r="81" spans="2:3" ht="15.75" customHeight="1" x14ac:dyDescent="0.2">
      <c r="B81" s="95"/>
      <c r="C81" s="95"/>
    </row>
    <row r="82" spans="2:3" ht="15.75" customHeight="1" x14ac:dyDescent="0.2">
      <c r="B82" s="95"/>
      <c r="C82" s="95"/>
    </row>
    <row r="83" spans="2:3" ht="15.75" customHeight="1" x14ac:dyDescent="0.2">
      <c r="B83" s="95"/>
      <c r="C83" s="95"/>
    </row>
    <row r="84" spans="2:3" ht="15.75" customHeight="1" x14ac:dyDescent="0.2">
      <c r="B84" s="95"/>
      <c r="C84" s="95"/>
    </row>
    <row r="85" spans="2:3" ht="15.75" customHeight="1" x14ac:dyDescent="0.2">
      <c r="B85" s="95"/>
      <c r="C85" s="95"/>
    </row>
    <row r="86" spans="2:3" ht="15.75" customHeight="1" x14ac:dyDescent="0.2">
      <c r="B86" s="95"/>
      <c r="C86" s="95"/>
    </row>
    <row r="87" spans="2:3" ht="15.75" customHeight="1" x14ac:dyDescent="0.2">
      <c r="B87" s="95"/>
      <c r="C87" s="95"/>
    </row>
    <row r="88" spans="2:3" ht="15.75" customHeight="1" x14ac:dyDescent="0.2">
      <c r="B88" s="95"/>
      <c r="C88" s="95"/>
    </row>
    <row r="89" spans="2:3" ht="15.75" customHeight="1" x14ac:dyDescent="0.2">
      <c r="B89" s="95"/>
      <c r="C89" s="95"/>
    </row>
    <row r="90" spans="2:3" ht="15.75" customHeight="1" x14ac:dyDescent="0.2">
      <c r="B90" s="95"/>
      <c r="C90" s="95"/>
    </row>
    <row r="91" spans="2:3" ht="15.75" customHeight="1" x14ac:dyDescent="0.2">
      <c r="B91" s="95"/>
      <c r="C91" s="95"/>
    </row>
    <row r="92" spans="2:3" ht="15.75" customHeight="1" x14ac:dyDescent="0.2">
      <c r="B92" s="95"/>
      <c r="C92" s="95"/>
    </row>
    <row r="93" spans="2:3" ht="15.75" customHeight="1" x14ac:dyDescent="0.2">
      <c r="B93" s="95"/>
      <c r="C93" s="95"/>
    </row>
    <row r="94" spans="2:3" ht="15.75" customHeight="1" x14ac:dyDescent="0.2">
      <c r="B94" s="95"/>
      <c r="C94" s="95"/>
    </row>
    <row r="95" spans="2:3" ht="15.75" customHeight="1" x14ac:dyDescent="0.2">
      <c r="B95" s="95"/>
      <c r="C95" s="95"/>
    </row>
    <row r="96" spans="2:3" ht="15.75" customHeight="1" x14ac:dyDescent="0.2">
      <c r="B96" s="95"/>
      <c r="C96" s="95"/>
    </row>
    <row r="97" spans="2:3" ht="15.75" customHeight="1" x14ac:dyDescent="0.2">
      <c r="B97" s="95"/>
      <c r="C97" s="95"/>
    </row>
    <row r="98" spans="2:3" ht="15.75" customHeight="1" x14ac:dyDescent="0.2">
      <c r="B98" s="95"/>
      <c r="C98" s="95"/>
    </row>
    <row r="99" spans="2:3" ht="15.75" customHeight="1" x14ac:dyDescent="0.2">
      <c r="B99" s="95"/>
      <c r="C99" s="95"/>
    </row>
    <row r="100" spans="2:3" ht="15.75" customHeight="1" x14ac:dyDescent="0.2">
      <c r="B100" s="95"/>
      <c r="C100" s="95"/>
    </row>
    <row r="101" spans="2:3" ht="15.75" customHeight="1" x14ac:dyDescent="0.2">
      <c r="B101" s="95"/>
      <c r="C101" s="95"/>
    </row>
    <row r="102" spans="2:3" ht="15.75" customHeight="1" x14ac:dyDescent="0.2">
      <c r="B102" s="95"/>
      <c r="C102" s="95"/>
    </row>
    <row r="103" spans="2:3" ht="15.75" customHeight="1" x14ac:dyDescent="0.2">
      <c r="B103" s="95"/>
      <c r="C103" s="95"/>
    </row>
    <row r="104" spans="2:3" ht="15.75" customHeight="1" x14ac:dyDescent="0.2">
      <c r="B104" s="95"/>
      <c r="C104" s="95"/>
    </row>
    <row r="105" spans="2:3" ht="15.75" customHeight="1" x14ac:dyDescent="0.2">
      <c r="B105" s="95"/>
      <c r="C105" s="95"/>
    </row>
    <row r="106" spans="2:3" ht="15.75" customHeight="1" x14ac:dyDescent="0.2">
      <c r="B106" s="95"/>
      <c r="C106" s="95"/>
    </row>
    <row r="107" spans="2:3" ht="15.75" customHeight="1" x14ac:dyDescent="0.2">
      <c r="B107" s="95"/>
      <c r="C107" s="95"/>
    </row>
    <row r="108" spans="2:3" ht="15.75" customHeight="1" x14ac:dyDescent="0.2">
      <c r="B108" s="95"/>
      <c r="C108" s="95"/>
    </row>
    <row r="109" spans="2:3" ht="15.75" customHeight="1" x14ac:dyDescent="0.2">
      <c r="B109" s="95"/>
      <c r="C109" s="95"/>
    </row>
    <row r="110" spans="2:3" ht="15.75" customHeight="1" x14ac:dyDescent="0.2">
      <c r="B110" s="95"/>
      <c r="C110" s="95"/>
    </row>
    <row r="111" spans="2:3" ht="15.75" customHeight="1" x14ac:dyDescent="0.2">
      <c r="B111" s="95"/>
      <c r="C111" s="95"/>
    </row>
    <row r="112" spans="2:3" ht="15.75" customHeight="1" x14ac:dyDescent="0.2">
      <c r="B112" s="95"/>
      <c r="C112" s="95"/>
    </row>
    <row r="113" spans="2:3" ht="15.75" customHeight="1" x14ac:dyDescent="0.2">
      <c r="B113" s="95"/>
      <c r="C113" s="95"/>
    </row>
    <row r="114" spans="2:3" ht="15.75" customHeight="1" x14ac:dyDescent="0.2">
      <c r="B114" s="95"/>
      <c r="C114" s="95"/>
    </row>
    <row r="115" spans="2:3" ht="15.75" customHeight="1" x14ac:dyDescent="0.2">
      <c r="B115" s="95"/>
      <c r="C115" s="95"/>
    </row>
    <row r="116" spans="2:3" ht="15.75" customHeight="1" x14ac:dyDescent="0.2">
      <c r="B116" s="95"/>
      <c r="C116" s="95"/>
    </row>
    <row r="117" spans="2:3" ht="15.75" customHeight="1" x14ac:dyDescent="0.2">
      <c r="B117" s="95"/>
      <c r="C117" s="95"/>
    </row>
    <row r="118" spans="2:3" ht="15.75" customHeight="1" x14ac:dyDescent="0.2">
      <c r="B118" s="95"/>
      <c r="C118" s="95"/>
    </row>
    <row r="119" spans="2:3" ht="15.75" customHeight="1" x14ac:dyDescent="0.2">
      <c r="B119" s="95"/>
      <c r="C119" s="95"/>
    </row>
    <row r="120" spans="2:3" ht="15.75" customHeight="1" x14ac:dyDescent="0.2">
      <c r="B120" s="95"/>
      <c r="C120" s="95"/>
    </row>
    <row r="121" spans="2:3" ht="15.75" customHeight="1" x14ac:dyDescent="0.2">
      <c r="B121" s="95"/>
      <c r="C121" s="95"/>
    </row>
    <row r="122" spans="2:3" ht="15.75" customHeight="1" x14ac:dyDescent="0.2">
      <c r="B122" s="95"/>
      <c r="C122" s="95"/>
    </row>
    <row r="123" spans="2:3" ht="15.75" customHeight="1" x14ac:dyDescent="0.2">
      <c r="B123" s="95"/>
      <c r="C123" s="95"/>
    </row>
    <row r="124" spans="2:3" ht="15.75" customHeight="1" x14ac:dyDescent="0.2">
      <c r="B124" s="95"/>
      <c r="C124" s="95"/>
    </row>
    <row r="125" spans="2:3" ht="15.75" customHeight="1" x14ac:dyDescent="0.2">
      <c r="B125" s="95"/>
      <c r="C125" s="95"/>
    </row>
    <row r="126" spans="2:3" ht="15.75" customHeight="1" x14ac:dyDescent="0.2"/>
    <row r="127" spans="2:3" ht="15.75" customHeight="1" x14ac:dyDescent="0.2"/>
    <row r="128" spans="2:3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</sheetData>
  <protectedRanges>
    <protectedRange sqref="C48" name="Tartomány4"/>
    <protectedRange sqref="C60:C61" name="Tartomány4_1"/>
    <protectedRange sqref="C24 C26:C32" name="Tartomány1_2_1"/>
    <protectedRange sqref="C33 C35" name="Tartomány1_2_1_4"/>
    <protectedRange sqref="C23" name="Tartomány1_2_1_1"/>
  </protectedRanges>
  <mergeCells count="55">
    <mergeCell ref="D43:AA43"/>
    <mergeCell ref="AB43:AM43"/>
    <mergeCell ref="AN43:AS43"/>
    <mergeCell ref="A47:AA47"/>
    <mergeCell ref="A48:AA48"/>
    <mergeCell ref="AP8:AQ8"/>
    <mergeCell ref="AR8:AR9"/>
    <mergeCell ref="AS8:AS9"/>
    <mergeCell ref="D39:AA39"/>
    <mergeCell ref="AB39:AM39"/>
    <mergeCell ref="AN39:AS39"/>
    <mergeCell ref="AG8:AG9"/>
    <mergeCell ref="AH8:AI8"/>
    <mergeCell ref="AJ8:AK8"/>
    <mergeCell ref="AL8:AL9"/>
    <mergeCell ref="AM8:AM9"/>
    <mergeCell ref="AN8:AO8"/>
    <mergeCell ref="X8:Y8"/>
    <mergeCell ref="Z8:Z9"/>
    <mergeCell ref="AA8:AA9"/>
    <mergeCell ref="AB8:AC8"/>
    <mergeCell ref="AN6:AS7"/>
    <mergeCell ref="AT6:AT9"/>
    <mergeCell ref="AU6:AU9"/>
    <mergeCell ref="D7:I7"/>
    <mergeCell ref="J7:O7"/>
    <mergeCell ref="P7:U7"/>
    <mergeCell ref="V7:AA7"/>
    <mergeCell ref="AB7:AG7"/>
    <mergeCell ref="AH7:AM7"/>
    <mergeCell ref="D8:E8"/>
    <mergeCell ref="F8:G8"/>
    <mergeCell ref="H8:H9"/>
    <mergeCell ref="I8:I9"/>
    <mergeCell ref="J8:K8"/>
    <mergeCell ref="L8:M8"/>
    <mergeCell ref="AD8:AE8"/>
    <mergeCell ref="A1:AS1"/>
    <mergeCell ref="A2:AS2"/>
    <mergeCell ref="A3:AS3"/>
    <mergeCell ref="A4:AS4"/>
    <mergeCell ref="A5:AS5"/>
    <mergeCell ref="A6:A9"/>
    <mergeCell ref="B6:B9"/>
    <mergeCell ref="C6:C9"/>
    <mergeCell ref="D6:AA6"/>
    <mergeCell ref="AB6:AM6"/>
    <mergeCell ref="N8:N9"/>
    <mergeCell ref="AF8:AF9"/>
    <mergeCell ref="O8:O9"/>
    <mergeCell ref="P8:Q8"/>
    <mergeCell ref="R8:S8"/>
    <mergeCell ref="T8:T9"/>
    <mergeCell ref="U8:U9"/>
    <mergeCell ref="V8:W8"/>
  </mergeCells>
  <pageMargins left="0.7" right="0.7" top="0.75" bottom="0.75" header="0.3" footer="0.3"/>
  <pageSetup paperSize="8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66"/>
  <sheetViews>
    <sheetView topLeftCell="A7" zoomScale="87" zoomScaleNormal="87" zoomScaleSheetLayoutView="40" workbookViewId="0">
      <selection activeCell="AR54" sqref="AR54"/>
    </sheetView>
  </sheetViews>
  <sheetFormatPr defaultColWidth="10.6640625" defaultRowHeight="15" x14ac:dyDescent="0.2"/>
  <cols>
    <col min="1" max="1" width="17.1640625" style="94" customWidth="1"/>
    <col min="2" max="2" width="7.1640625" style="22" customWidth="1"/>
    <col min="3" max="3" width="73.1640625" style="22" customWidth="1"/>
    <col min="4" max="4" width="5.33203125" style="22" customWidth="1"/>
    <col min="5" max="5" width="6.6640625" style="22" customWidth="1"/>
    <col min="6" max="6" width="5.33203125" style="22" customWidth="1"/>
    <col min="7" max="7" width="6.6640625" style="22" customWidth="1"/>
    <col min="8" max="8" width="5.33203125" style="22" customWidth="1"/>
    <col min="9" max="9" width="5.6640625" style="22" bestFit="1" customWidth="1"/>
    <col min="10" max="10" width="5.33203125" style="22" customWidth="1"/>
    <col min="11" max="11" width="6.6640625" style="22" customWidth="1"/>
    <col min="12" max="12" width="5.33203125" style="22" customWidth="1"/>
    <col min="13" max="13" width="6.6640625" style="22" customWidth="1"/>
    <col min="14" max="14" width="5.33203125" style="22" customWidth="1"/>
    <col min="15" max="15" width="7.6640625" style="22" customWidth="1"/>
    <col min="16" max="16" width="5.33203125" style="22" bestFit="1" customWidth="1"/>
    <col min="17" max="17" width="6.6640625" style="22" customWidth="1"/>
    <col min="18" max="18" width="5.33203125" style="22" bestFit="1" customWidth="1"/>
    <col min="19" max="19" width="6.6640625" style="22" customWidth="1"/>
    <col min="20" max="20" width="5.33203125" style="22" customWidth="1"/>
    <col min="21" max="21" width="5.6640625" style="22" bestFit="1" customWidth="1"/>
    <col min="22" max="22" width="5.33203125" style="22" bestFit="1" customWidth="1"/>
    <col min="23" max="23" width="6.6640625" style="22" customWidth="1"/>
    <col min="24" max="24" width="5.33203125" style="22" bestFit="1" customWidth="1"/>
    <col min="25" max="25" width="6.6640625" style="22" customWidth="1"/>
    <col min="26" max="26" width="5.33203125" style="22" customWidth="1"/>
    <col min="27" max="27" width="5.6640625" style="22" bestFit="1" customWidth="1"/>
    <col min="28" max="28" width="5.33203125" style="22" customWidth="1"/>
    <col min="29" max="29" width="6.6640625" style="22" customWidth="1"/>
    <col min="30" max="30" width="5.33203125" style="22" customWidth="1"/>
    <col min="31" max="31" width="6.6640625" style="22" customWidth="1"/>
    <col min="32" max="32" width="5.33203125" style="22" customWidth="1"/>
    <col min="33" max="33" width="5.6640625" style="22" bestFit="1" customWidth="1"/>
    <col min="34" max="34" width="5.33203125" style="22" customWidth="1"/>
    <col min="35" max="35" width="6.6640625" style="22" customWidth="1"/>
    <col min="36" max="36" width="5.33203125" style="22" customWidth="1"/>
    <col min="37" max="37" width="6.6640625" style="22" customWidth="1"/>
    <col min="38" max="38" width="5.33203125" style="22" customWidth="1"/>
    <col min="39" max="39" width="5.6640625" style="22" bestFit="1" customWidth="1"/>
    <col min="40" max="40" width="6.6640625" style="22" bestFit="1" customWidth="1"/>
    <col min="41" max="41" width="7.33203125" style="22" customWidth="1"/>
    <col min="42" max="42" width="6.6640625" style="22" bestFit="1" customWidth="1"/>
    <col min="43" max="43" width="7.1640625" style="22" customWidth="1"/>
    <col min="44" max="44" width="6.6640625" style="22" bestFit="1" customWidth="1"/>
    <col min="45" max="45" width="9" style="22" customWidth="1"/>
    <col min="46" max="46" width="36.33203125" style="22" customWidth="1"/>
    <col min="47" max="47" width="39" style="22" customWidth="1"/>
    <col min="48" max="16384" width="10.6640625" style="22"/>
  </cols>
  <sheetData>
    <row r="1" spans="1:47" ht="22.15" customHeight="1" x14ac:dyDescent="0.2">
      <c r="A1" s="1066" t="s">
        <v>0</v>
      </c>
      <c r="B1" s="1066"/>
      <c r="C1" s="1066"/>
      <c r="D1" s="1066"/>
      <c r="E1" s="1066"/>
      <c r="F1" s="1066"/>
      <c r="G1" s="1066"/>
      <c r="H1" s="1066"/>
      <c r="I1" s="1066"/>
      <c r="J1" s="1066"/>
      <c r="K1" s="1066"/>
      <c r="L1" s="1066"/>
      <c r="M1" s="1066"/>
      <c r="N1" s="1066"/>
      <c r="O1" s="1066"/>
      <c r="P1" s="1066"/>
      <c r="Q1" s="1066"/>
      <c r="R1" s="1066"/>
      <c r="S1" s="1066"/>
      <c r="T1" s="1066"/>
      <c r="U1" s="1066"/>
      <c r="V1" s="1066"/>
      <c r="W1" s="1066"/>
      <c r="X1" s="1066"/>
      <c r="Y1" s="1066"/>
      <c r="Z1" s="1066"/>
      <c r="AA1" s="1066"/>
      <c r="AB1" s="1066"/>
      <c r="AC1" s="1066"/>
      <c r="AD1" s="1066"/>
      <c r="AE1" s="1066"/>
      <c r="AF1" s="1066"/>
      <c r="AG1" s="1066"/>
      <c r="AH1" s="1066"/>
      <c r="AI1" s="1066"/>
      <c r="AJ1" s="1066"/>
      <c r="AK1" s="1066"/>
      <c r="AL1" s="1066"/>
      <c r="AM1" s="1066"/>
      <c r="AN1" s="1066"/>
      <c r="AO1" s="1066"/>
      <c r="AP1" s="1066"/>
      <c r="AQ1" s="1066"/>
      <c r="AR1" s="1066"/>
      <c r="AS1" s="1066"/>
    </row>
    <row r="2" spans="1:47" ht="22.15" customHeight="1" x14ac:dyDescent="0.2">
      <c r="A2" s="1022" t="s">
        <v>343</v>
      </c>
      <c r="B2" s="1022"/>
      <c r="C2" s="1022"/>
      <c r="D2" s="1022"/>
      <c r="E2" s="1022"/>
      <c r="F2" s="1022"/>
      <c r="G2" s="1022"/>
      <c r="H2" s="1022"/>
      <c r="I2" s="1022"/>
      <c r="J2" s="1022"/>
      <c r="K2" s="1022"/>
      <c r="L2" s="1022"/>
      <c r="M2" s="1022"/>
      <c r="N2" s="1022"/>
      <c r="O2" s="1022"/>
      <c r="P2" s="1022"/>
      <c r="Q2" s="1022"/>
      <c r="R2" s="1022"/>
      <c r="S2" s="1022"/>
      <c r="T2" s="1022"/>
      <c r="U2" s="1022"/>
      <c r="V2" s="1022"/>
      <c r="W2" s="1022"/>
      <c r="X2" s="1022"/>
      <c r="Y2" s="1022"/>
      <c r="Z2" s="1022"/>
      <c r="AA2" s="1022"/>
      <c r="AB2" s="1022"/>
      <c r="AC2" s="1022"/>
      <c r="AD2" s="1022"/>
      <c r="AE2" s="1022"/>
      <c r="AF2" s="1022"/>
      <c r="AG2" s="1022"/>
      <c r="AH2" s="1022"/>
      <c r="AI2" s="1022"/>
      <c r="AJ2" s="1022"/>
      <c r="AK2" s="1022"/>
      <c r="AL2" s="1022"/>
      <c r="AM2" s="1022"/>
      <c r="AN2" s="1022"/>
      <c r="AO2" s="1022"/>
      <c r="AP2" s="1022"/>
      <c r="AQ2" s="1022"/>
      <c r="AR2" s="1022"/>
      <c r="AS2" s="1022"/>
    </row>
    <row r="3" spans="1:47" ht="23.25" x14ac:dyDescent="0.2">
      <c r="A3" s="1079" t="s">
        <v>347</v>
      </c>
      <c r="B3" s="1079"/>
      <c r="C3" s="1079"/>
      <c r="D3" s="1079"/>
      <c r="E3" s="1079"/>
      <c r="F3" s="1079"/>
      <c r="G3" s="1079"/>
      <c r="H3" s="1079"/>
      <c r="I3" s="1079"/>
      <c r="J3" s="1079"/>
      <c r="K3" s="1079"/>
      <c r="L3" s="1079"/>
      <c r="M3" s="1079"/>
      <c r="N3" s="1079"/>
      <c r="O3" s="1079"/>
      <c r="P3" s="1079"/>
      <c r="Q3" s="1079"/>
      <c r="R3" s="1079"/>
      <c r="S3" s="1079"/>
      <c r="T3" s="1079"/>
      <c r="U3" s="1079"/>
      <c r="V3" s="1079"/>
      <c r="W3" s="1079"/>
      <c r="X3" s="1079"/>
      <c r="Y3" s="1079"/>
      <c r="Z3" s="1079"/>
      <c r="AA3" s="1079"/>
      <c r="AB3" s="1079"/>
      <c r="AC3" s="1079"/>
      <c r="AD3" s="1079"/>
      <c r="AE3" s="1079"/>
      <c r="AF3" s="1079"/>
      <c r="AG3" s="1079"/>
      <c r="AH3" s="1079"/>
      <c r="AI3" s="1079"/>
      <c r="AJ3" s="1079"/>
      <c r="AK3" s="1079"/>
      <c r="AL3" s="1079"/>
      <c r="AM3" s="1079"/>
      <c r="AN3" s="1079"/>
      <c r="AO3" s="1079"/>
      <c r="AP3" s="1079"/>
      <c r="AQ3" s="1079"/>
      <c r="AR3" s="1079"/>
      <c r="AS3" s="1079"/>
    </row>
    <row r="4" spans="1:47" s="73" customFormat="1" ht="23.25" x14ac:dyDescent="0.2">
      <c r="A4" s="1022" t="s">
        <v>630</v>
      </c>
      <c r="B4" s="1022"/>
      <c r="C4" s="1022"/>
      <c r="D4" s="1022"/>
      <c r="E4" s="1022"/>
      <c r="F4" s="1022"/>
      <c r="G4" s="1022"/>
      <c r="H4" s="1022"/>
      <c r="I4" s="1022"/>
      <c r="J4" s="1022"/>
      <c r="K4" s="1022"/>
      <c r="L4" s="1022"/>
      <c r="M4" s="1022"/>
      <c r="N4" s="1022"/>
      <c r="O4" s="1022"/>
      <c r="P4" s="1022"/>
      <c r="Q4" s="1022"/>
      <c r="R4" s="1022"/>
      <c r="S4" s="1022"/>
      <c r="T4" s="1022"/>
      <c r="U4" s="1022"/>
      <c r="V4" s="1022"/>
      <c r="W4" s="1022"/>
      <c r="X4" s="1022"/>
      <c r="Y4" s="1022"/>
      <c r="Z4" s="1022"/>
      <c r="AA4" s="1022"/>
      <c r="AB4" s="1022"/>
      <c r="AC4" s="1022"/>
      <c r="AD4" s="1022"/>
      <c r="AE4" s="1022"/>
      <c r="AF4" s="1022"/>
      <c r="AG4" s="1022"/>
      <c r="AH4" s="1022"/>
      <c r="AI4" s="1022"/>
      <c r="AJ4" s="1022"/>
      <c r="AK4" s="1022"/>
      <c r="AL4" s="1022"/>
      <c r="AM4" s="1022"/>
      <c r="AN4" s="1022"/>
      <c r="AO4" s="1022"/>
      <c r="AP4" s="1022"/>
      <c r="AQ4" s="1022"/>
      <c r="AR4" s="1022"/>
      <c r="AS4" s="1022"/>
    </row>
    <row r="5" spans="1:47" ht="24" customHeight="1" thickBot="1" x14ac:dyDescent="0.25">
      <c r="A5" s="1021" t="s">
        <v>342</v>
      </c>
      <c r="B5" s="1021"/>
      <c r="C5" s="1021"/>
      <c r="D5" s="1021"/>
      <c r="E5" s="1021"/>
      <c r="F5" s="1021"/>
      <c r="G5" s="1021"/>
      <c r="H5" s="1021"/>
      <c r="I5" s="1021"/>
      <c r="J5" s="1021"/>
      <c r="K5" s="1021"/>
      <c r="L5" s="1021"/>
      <c r="M5" s="1021"/>
      <c r="N5" s="1021"/>
      <c r="O5" s="1021"/>
      <c r="P5" s="1021"/>
      <c r="Q5" s="1021"/>
      <c r="R5" s="1021"/>
      <c r="S5" s="1021"/>
      <c r="T5" s="1021"/>
      <c r="U5" s="1021"/>
      <c r="V5" s="1021"/>
      <c r="W5" s="1021"/>
      <c r="X5" s="1021"/>
      <c r="Y5" s="1021"/>
      <c r="Z5" s="1021"/>
      <c r="AA5" s="1021"/>
      <c r="AB5" s="1021"/>
      <c r="AC5" s="1021"/>
      <c r="AD5" s="1021"/>
      <c r="AE5" s="1021"/>
      <c r="AF5" s="1021"/>
      <c r="AG5" s="1021"/>
      <c r="AH5" s="1021"/>
      <c r="AI5" s="1021"/>
      <c r="AJ5" s="1021"/>
      <c r="AK5" s="1021"/>
      <c r="AL5" s="1021"/>
      <c r="AM5" s="1021"/>
      <c r="AN5" s="1021"/>
      <c r="AO5" s="1021"/>
      <c r="AP5" s="1021"/>
      <c r="AQ5" s="1021"/>
      <c r="AR5" s="1021"/>
      <c r="AS5" s="1021"/>
    </row>
    <row r="6" spans="1:47" ht="15.75" customHeight="1" thickTop="1" thickBot="1" x14ac:dyDescent="0.25">
      <c r="A6" s="1100" t="s">
        <v>1</v>
      </c>
      <c r="B6" s="1103" t="s">
        <v>2</v>
      </c>
      <c r="C6" s="1106" t="s">
        <v>3</v>
      </c>
      <c r="D6" s="1067" t="s">
        <v>4</v>
      </c>
      <c r="E6" s="1068"/>
      <c r="F6" s="1068"/>
      <c r="G6" s="1068"/>
      <c r="H6" s="1068"/>
      <c r="I6" s="1068"/>
      <c r="J6" s="1068"/>
      <c r="K6" s="1068"/>
      <c r="L6" s="1068"/>
      <c r="M6" s="1068"/>
      <c r="N6" s="1068"/>
      <c r="O6" s="1068"/>
      <c r="P6" s="1068"/>
      <c r="Q6" s="1068"/>
      <c r="R6" s="1068"/>
      <c r="S6" s="1068"/>
      <c r="T6" s="1068"/>
      <c r="U6" s="1068"/>
      <c r="V6" s="1068"/>
      <c r="W6" s="1068"/>
      <c r="X6" s="1068"/>
      <c r="Y6" s="1068"/>
      <c r="Z6" s="1068"/>
      <c r="AA6" s="1068"/>
      <c r="AB6" s="1067" t="s">
        <v>4</v>
      </c>
      <c r="AC6" s="1068"/>
      <c r="AD6" s="1068"/>
      <c r="AE6" s="1068"/>
      <c r="AF6" s="1068"/>
      <c r="AG6" s="1068"/>
      <c r="AH6" s="1068"/>
      <c r="AI6" s="1068"/>
      <c r="AJ6" s="1068"/>
      <c r="AK6" s="1068"/>
      <c r="AL6" s="1068"/>
      <c r="AM6" s="1068"/>
      <c r="AN6" s="1109" t="s">
        <v>5</v>
      </c>
      <c r="AO6" s="1110"/>
      <c r="AP6" s="1110"/>
      <c r="AQ6" s="1110"/>
      <c r="AR6" s="1110"/>
      <c r="AS6" s="1111"/>
      <c r="AT6" s="1056" t="s">
        <v>48</v>
      </c>
      <c r="AU6" s="1056" t="s">
        <v>49</v>
      </c>
    </row>
    <row r="7" spans="1:47" ht="15.75" customHeight="1" x14ac:dyDescent="0.2">
      <c r="A7" s="1101"/>
      <c r="B7" s="1104"/>
      <c r="C7" s="1107"/>
      <c r="D7" s="1069" t="s">
        <v>6</v>
      </c>
      <c r="E7" s="1070"/>
      <c r="F7" s="1070"/>
      <c r="G7" s="1070"/>
      <c r="H7" s="1070"/>
      <c r="I7" s="1071"/>
      <c r="J7" s="1072" t="s">
        <v>7</v>
      </c>
      <c r="K7" s="1070"/>
      <c r="L7" s="1070"/>
      <c r="M7" s="1070"/>
      <c r="N7" s="1070"/>
      <c r="O7" s="1073"/>
      <c r="P7" s="1069" t="s">
        <v>8</v>
      </c>
      <c r="Q7" s="1070"/>
      <c r="R7" s="1070"/>
      <c r="S7" s="1070"/>
      <c r="T7" s="1070"/>
      <c r="U7" s="1071"/>
      <c r="V7" s="1072" t="s">
        <v>9</v>
      </c>
      <c r="W7" s="1070"/>
      <c r="X7" s="1070"/>
      <c r="Y7" s="1070"/>
      <c r="Z7" s="1070"/>
      <c r="AA7" s="1071"/>
      <c r="AB7" s="1069" t="s">
        <v>10</v>
      </c>
      <c r="AC7" s="1070"/>
      <c r="AD7" s="1070"/>
      <c r="AE7" s="1070"/>
      <c r="AF7" s="1070"/>
      <c r="AG7" s="1071"/>
      <c r="AH7" s="1072" t="s">
        <v>11</v>
      </c>
      <c r="AI7" s="1070"/>
      <c r="AJ7" s="1070"/>
      <c r="AK7" s="1070"/>
      <c r="AL7" s="1070"/>
      <c r="AM7" s="1073"/>
      <c r="AN7" s="1112"/>
      <c r="AO7" s="1113"/>
      <c r="AP7" s="1113"/>
      <c r="AQ7" s="1113"/>
      <c r="AR7" s="1113"/>
      <c r="AS7" s="1114"/>
      <c r="AT7" s="1093"/>
      <c r="AU7" s="1057"/>
    </row>
    <row r="8" spans="1:47" ht="15.75" customHeight="1" x14ac:dyDescent="0.2">
      <c r="A8" s="1101"/>
      <c r="B8" s="1104"/>
      <c r="C8" s="1107"/>
      <c r="D8" s="1076" t="s">
        <v>12</v>
      </c>
      <c r="E8" s="1077"/>
      <c r="F8" s="1086" t="s">
        <v>13</v>
      </c>
      <c r="G8" s="1077"/>
      <c r="H8" s="1087" t="s">
        <v>14</v>
      </c>
      <c r="I8" s="1096" t="s">
        <v>37</v>
      </c>
      <c r="J8" s="1078" t="s">
        <v>12</v>
      </c>
      <c r="K8" s="1077"/>
      <c r="L8" s="1086" t="s">
        <v>13</v>
      </c>
      <c r="M8" s="1077"/>
      <c r="N8" s="1087" t="s">
        <v>14</v>
      </c>
      <c r="O8" s="1098" t="s">
        <v>37</v>
      </c>
      <c r="P8" s="1076" t="s">
        <v>12</v>
      </c>
      <c r="Q8" s="1077"/>
      <c r="R8" s="1086" t="s">
        <v>13</v>
      </c>
      <c r="S8" s="1077"/>
      <c r="T8" s="1087" t="s">
        <v>14</v>
      </c>
      <c r="U8" s="1096" t="s">
        <v>37</v>
      </c>
      <c r="V8" s="1078" t="s">
        <v>12</v>
      </c>
      <c r="W8" s="1077"/>
      <c r="X8" s="1086" t="s">
        <v>13</v>
      </c>
      <c r="Y8" s="1077"/>
      <c r="Z8" s="1087" t="s">
        <v>14</v>
      </c>
      <c r="AA8" s="1089" t="s">
        <v>37</v>
      </c>
      <c r="AB8" s="1076" t="s">
        <v>12</v>
      </c>
      <c r="AC8" s="1077"/>
      <c r="AD8" s="1086" t="s">
        <v>13</v>
      </c>
      <c r="AE8" s="1077"/>
      <c r="AF8" s="1087" t="s">
        <v>14</v>
      </c>
      <c r="AG8" s="1096" t="s">
        <v>37</v>
      </c>
      <c r="AH8" s="1078" t="s">
        <v>12</v>
      </c>
      <c r="AI8" s="1077"/>
      <c r="AJ8" s="1086" t="s">
        <v>13</v>
      </c>
      <c r="AK8" s="1077"/>
      <c r="AL8" s="1087" t="s">
        <v>14</v>
      </c>
      <c r="AM8" s="1089" t="s">
        <v>37</v>
      </c>
      <c r="AN8" s="1078" t="s">
        <v>12</v>
      </c>
      <c r="AO8" s="1077"/>
      <c r="AP8" s="1086" t="s">
        <v>13</v>
      </c>
      <c r="AQ8" s="1077"/>
      <c r="AR8" s="1087" t="s">
        <v>14</v>
      </c>
      <c r="AS8" s="1074" t="s">
        <v>44</v>
      </c>
      <c r="AT8" s="1093"/>
      <c r="AU8" s="1057"/>
    </row>
    <row r="9" spans="1:47" ht="79.900000000000006" customHeight="1" thickBot="1" x14ac:dyDescent="0.25">
      <c r="A9" s="1102"/>
      <c r="B9" s="1105"/>
      <c r="C9" s="1108"/>
      <c r="D9" s="74" t="s">
        <v>38</v>
      </c>
      <c r="E9" s="75" t="s">
        <v>39</v>
      </c>
      <c r="F9" s="76" t="s">
        <v>38</v>
      </c>
      <c r="G9" s="75" t="s">
        <v>39</v>
      </c>
      <c r="H9" s="1088"/>
      <c r="I9" s="1097"/>
      <c r="J9" s="77" t="s">
        <v>38</v>
      </c>
      <c r="K9" s="75" t="s">
        <v>39</v>
      </c>
      <c r="L9" s="76" t="s">
        <v>38</v>
      </c>
      <c r="M9" s="75" t="s">
        <v>39</v>
      </c>
      <c r="N9" s="1088"/>
      <c r="O9" s="1099"/>
      <c r="P9" s="74" t="s">
        <v>38</v>
      </c>
      <c r="Q9" s="75" t="s">
        <v>39</v>
      </c>
      <c r="R9" s="76" t="s">
        <v>38</v>
      </c>
      <c r="S9" s="75" t="s">
        <v>39</v>
      </c>
      <c r="T9" s="1088"/>
      <c r="U9" s="1097"/>
      <c r="V9" s="77" t="s">
        <v>38</v>
      </c>
      <c r="W9" s="75" t="s">
        <v>39</v>
      </c>
      <c r="X9" s="76" t="s">
        <v>38</v>
      </c>
      <c r="Y9" s="75" t="s">
        <v>39</v>
      </c>
      <c r="Z9" s="1088"/>
      <c r="AA9" s="1090"/>
      <c r="AB9" s="74" t="s">
        <v>38</v>
      </c>
      <c r="AC9" s="75" t="s">
        <v>39</v>
      </c>
      <c r="AD9" s="76" t="s">
        <v>38</v>
      </c>
      <c r="AE9" s="75" t="s">
        <v>39</v>
      </c>
      <c r="AF9" s="1088"/>
      <c r="AG9" s="1097"/>
      <c r="AH9" s="77" t="s">
        <v>38</v>
      </c>
      <c r="AI9" s="75" t="s">
        <v>39</v>
      </c>
      <c r="AJ9" s="76" t="s">
        <v>38</v>
      </c>
      <c r="AK9" s="75" t="s">
        <v>39</v>
      </c>
      <c r="AL9" s="1088"/>
      <c r="AM9" s="1090"/>
      <c r="AN9" s="77" t="s">
        <v>38</v>
      </c>
      <c r="AO9" s="75" t="s">
        <v>40</v>
      </c>
      <c r="AP9" s="76" t="s">
        <v>38</v>
      </c>
      <c r="AQ9" s="75" t="s">
        <v>40</v>
      </c>
      <c r="AR9" s="1088"/>
      <c r="AS9" s="1075"/>
      <c r="AT9" s="1093"/>
      <c r="AU9" s="1057"/>
    </row>
    <row r="10" spans="1:47" s="23" customFormat="1" ht="15.75" customHeight="1" thickBot="1" x14ac:dyDescent="0.3">
      <c r="A10" s="78"/>
      <c r="B10" s="79"/>
      <c r="C10" s="80" t="s">
        <v>55</v>
      </c>
      <c r="D10" s="81">
        <f>SUM(BŰIGSZAK!D82)</f>
        <v>11</v>
      </c>
      <c r="E10" s="81">
        <f>SUM(BŰIGSZAK!E82)</f>
        <v>136</v>
      </c>
      <c r="F10" s="81">
        <f>SUM(BŰIGSZAK!F82)</f>
        <v>26</v>
      </c>
      <c r="G10" s="81">
        <f>SUM(BŰIGSZAK!G82)</f>
        <v>290</v>
      </c>
      <c r="H10" s="81">
        <f>SUM(BŰIGSZAK!H82)</f>
        <v>25</v>
      </c>
      <c r="I10" s="81" t="s">
        <v>17</v>
      </c>
      <c r="J10" s="81">
        <f>SUM(BŰIGSZAK!J82)</f>
        <v>9</v>
      </c>
      <c r="K10" s="81">
        <f>SUM(BŰIGSZAK!K82)</f>
        <v>134</v>
      </c>
      <c r="L10" s="81">
        <f>SUM(BŰIGSZAK!L82)</f>
        <v>14</v>
      </c>
      <c r="M10" s="81">
        <f>SUM(BŰIGSZAK!M82)</f>
        <v>200</v>
      </c>
      <c r="N10" s="81">
        <f>SUM(BŰIGSZAK!N82)</f>
        <v>22</v>
      </c>
      <c r="O10" s="81" t="s">
        <v>17</v>
      </c>
      <c r="P10" s="81">
        <f>SUM(BŰIGSZAK!P82)</f>
        <v>10</v>
      </c>
      <c r="Q10" s="81">
        <f>SUM(BŰIGSZAK!Q82)</f>
        <v>140</v>
      </c>
      <c r="R10" s="81">
        <f>SUM(BŰIGSZAK!R82)</f>
        <v>14</v>
      </c>
      <c r="S10" s="81">
        <f>SUM(BŰIGSZAK!S82)</f>
        <v>196</v>
      </c>
      <c r="T10" s="81">
        <f>SUM(BŰIGSZAK!T82)</f>
        <v>24</v>
      </c>
      <c r="U10" s="81" t="s">
        <v>17</v>
      </c>
      <c r="V10" s="81">
        <f>SUM(BŰIGSZAK!V82)</f>
        <v>6</v>
      </c>
      <c r="W10" s="81">
        <f>SUM(BŰIGSZAK!W82)</f>
        <v>84</v>
      </c>
      <c r="X10" s="81">
        <f>SUM(BŰIGSZAK!X82)</f>
        <v>16</v>
      </c>
      <c r="Y10" s="81">
        <f>SUM(BŰIGSZAK!Y82)</f>
        <v>224</v>
      </c>
      <c r="Z10" s="81">
        <f>SUM(BŰIGSZAK!Z82)</f>
        <v>24</v>
      </c>
      <c r="AA10" s="81" t="s">
        <v>17</v>
      </c>
      <c r="AB10" s="81">
        <f>SUM(BŰIGSZAK!AB82)</f>
        <v>8</v>
      </c>
      <c r="AC10" s="81">
        <f>SUM(BŰIGSZAK!AC82)</f>
        <v>112</v>
      </c>
      <c r="AD10" s="81">
        <f>SUM(BŰIGSZAK!AD82)</f>
        <v>13</v>
      </c>
      <c r="AE10" s="81">
        <f>SUM(BŰIGSZAK!AE82)</f>
        <v>182</v>
      </c>
      <c r="AF10" s="81">
        <f>SUM(BŰIGSZAK!AF82)</f>
        <v>24</v>
      </c>
      <c r="AG10" s="81" t="s">
        <v>17</v>
      </c>
      <c r="AH10" s="81">
        <f>SUM(BŰIGSZAK!AH82)</f>
        <v>3</v>
      </c>
      <c r="AI10" s="81">
        <f>SUM(BŰIGSZAK!AI82)</f>
        <v>34</v>
      </c>
      <c r="AJ10" s="81">
        <f>SUM(BŰIGSZAK!AJ82)</f>
        <v>16</v>
      </c>
      <c r="AK10" s="81">
        <f>SUM(BŰIGSZAK!AK82)</f>
        <v>160</v>
      </c>
      <c r="AL10" s="81">
        <f>SUM(BŰIGSZAK!AL82)</f>
        <v>23</v>
      </c>
      <c r="AM10" s="81" t="s">
        <v>17</v>
      </c>
      <c r="AN10" s="81">
        <f>SUM(BŰIGSZAK!AN82)</f>
        <v>47</v>
      </c>
      <c r="AO10" s="81">
        <f>SUM(BŰIGSZAK!AO82)</f>
        <v>758</v>
      </c>
      <c r="AP10" s="81">
        <f>SUM(BŰIGSZAK!AP82)</f>
        <v>100</v>
      </c>
      <c r="AQ10" s="81">
        <f>SUM(BŰIGSZAK!AQ82)</f>
        <v>1162</v>
      </c>
      <c r="AR10" s="81">
        <f>SUM(BŰIGSZAK!AR82)</f>
        <v>142</v>
      </c>
      <c r="AS10" s="81">
        <f>SUM(BŰIGSZAK!AS82)</f>
        <v>146</v>
      </c>
      <c r="AT10" s="15"/>
      <c r="AU10" s="15"/>
    </row>
    <row r="11" spans="1:47" s="23" customFormat="1" ht="15.75" customHeight="1" x14ac:dyDescent="0.25">
      <c r="A11" s="502" t="s">
        <v>7</v>
      </c>
      <c r="B11" s="389"/>
      <c r="C11" s="390" t="s">
        <v>51</v>
      </c>
      <c r="D11" s="391"/>
      <c r="E11" s="392"/>
      <c r="F11" s="393"/>
      <c r="G11" s="392"/>
      <c r="H11" s="393"/>
      <c r="I11" s="394"/>
      <c r="J11" s="393"/>
      <c r="K11" s="392"/>
      <c r="L11" s="393"/>
      <c r="M11" s="392"/>
      <c r="N11" s="393"/>
      <c r="O11" s="394"/>
      <c r="P11" s="393"/>
      <c r="Q11" s="392"/>
      <c r="R11" s="393"/>
      <c r="S11" s="392"/>
      <c r="T11" s="393"/>
      <c r="U11" s="394"/>
      <c r="V11" s="393"/>
      <c r="W11" s="392"/>
      <c r="X11" s="393"/>
      <c r="Y11" s="392"/>
      <c r="Z11" s="393"/>
      <c r="AA11" s="395"/>
      <c r="AB11" s="391"/>
      <c r="AC11" s="392"/>
      <c r="AD11" s="393"/>
      <c r="AE11" s="392"/>
      <c r="AF11" s="393"/>
      <c r="AG11" s="394"/>
      <c r="AH11" s="393"/>
      <c r="AI11" s="392"/>
      <c r="AJ11" s="393"/>
      <c r="AK11" s="392"/>
      <c r="AL11" s="393"/>
      <c r="AM11" s="394"/>
      <c r="AN11" s="396"/>
      <c r="AO11" s="396"/>
      <c r="AP11" s="396"/>
      <c r="AQ11" s="396"/>
      <c r="AR11" s="396"/>
      <c r="AS11" s="397"/>
      <c r="AT11" s="82"/>
      <c r="AU11" s="82"/>
    </row>
    <row r="12" spans="1:47" ht="15.75" customHeight="1" x14ac:dyDescent="0.2">
      <c r="A12" s="141" t="s">
        <v>160</v>
      </c>
      <c r="B12" s="166" t="s">
        <v>34</v>
      </c>
      <c r="C12" s="133" t="s">
        <v>161</v>
      </c>
      <c r="D12" s="149">
        <v>5</v>
      </c>
      <c r="E12" s="150">
        <v>50</v>
      </c>
      <c r="F12" s="149">
        <v>2</v>
      </c>
      <c r="G12" s="150">
        <v>20</v>
      </c>
      <c r="H12" s="149">
        <v>4</v>
      </c>
      <c r="I12" s="151" t="s">
        <v>67</v>
      </c>
      <c r="J12" s="152"/>
      <c r="K12" s="150" t="str">
        <f>IF(J12*15=0,"",J12*15)</f>
        <v/>
      </c>
      <c r="L12" s="149"/>
      <c r="M12" s="150" t="str">
        <f>IF(L12*15=0,"",L12*15)</f>
        <v/>
      </c>
      <c r="N12" s="149"/>
      <c r="O12" s="153"/>
      <c r="P12" s="152"/>
      <c r="Q12" s="150" t="str">
        <f>IF(P12*15=0,"",P12*15)</f>
        <v/>
      </c>
      <c r="R12" s="149"/>
      <c r="S12" s="150" t="str">
        <f>IF(R12*15=0,"",R12*15)</f>
        <v/>
      </c>
      <c r="T12" s="149"/>
      <c r="U12" s="153"/>
      <c r="V12" s="152"/>
      <c r="W12" s="150" t="str">
        <f>IF(V12*15=0,"",V12*15)</f>
        <v/>
      </c>
      <c r="X12" s="149"/>
      <c r="Y12" s="150" t="str">
        <f>IF(X12*15=0,"",X12*15)</f>
        <v/>
      </c>
      <c r="Z12" s="149"/>
      <c r="AA12" s="153"/>
      <c r="AB12" s="152"/>
      <c r="AC12" s="150" t="str">
        <f>IF(AB12*15=0,"",AB12*15)</f>
        <v/>
      </c>
      <c r="AD12" s="149"/>
      <c r="AE12" s="150" t="str">
        <f>IF(AD12*15=0,"",AD12*15)</f>
        <v/>
      </c>
      <c r="AF12" s="149"/>
      <c r="AG12" s="153"/>
      <c r="AH12" s="149"/>
      <c r="AI12" s="150" t="str">
        <f t="shared" ref="AI12:AI19" si="0">IF(AH12*15=0,"",AH12*15)</f>
        <v/>
      </c>
      <c r="AJ12" s="149"/>
      <c r="AK12" s="150" t="str">
        <f>IF(AJ12*15=0,"",AJ12*15)</f>
        <v/>
      </c>
      <c r="AL12" s="149"/>
      <c r="AM12" s="149"/>
      <c r="AN12" s="154">
        <f>IF(D12+J12+P12+V12+AB12+AH12=0,"",D12+J12+P12+V12+AB12+AH12)</f>
        <v>5</v>
      </c>
      <c r="AO12" s="150">
        <f>IF((D12+J12+P12+V12+AB12+AH12)*14=0,"",(D12+J12+P12+V12+AB12+AH12)*14)</f>
        <v>70</v>
      </c>
      <c r="AP12" s="155">
        <f>IF(F12+L12+R12+X12+AD12+AJ12=0,"",F12+L12+R12+X12+AD12+AJ12)</f>
        <v>2</v>
      </c>
      <c r="AQ12" s="150">
        <f>IF((F12+L12+R12+X12+AD12+AJ12)*14=0,"",(F12+L12+R12+X12+AD12+AJ12)*14)</f>
        <v>28</v>
      </c>
      <c r="AR12" s="155">
        <f>IF(H12+N12+T12+Z12+AF12+AL12=0,"",H12+N12+T12+Z12+AF12+AL12)</f>
        <v>4</v>
      </c>
      <c r="AS12" s="156">
        <f>IF(D12+F12+J12+L12+P12+R12+V12+X12+AB12+AD12+AH12+AJ12=0,"",D12+F12+J12+L12+P12+R12+V12+X12+AB12+AD12+AH12+AJ12)</f>
        <v>7</v>
      </c>
      <c r="AT12" s="2" t="s">
        <v>437</v>
      </c>
      <c r="AU12" s="2" t="s">
        <v>438</v>
      </c>
    </row>
    <row r="13" spans="1:47" ht="15.75" customHeight="1" x14ac:dyDescent="0.2">
      <c r="A13" s="142" t="s">
        <v>162</v>
      </c>
      <c r="B13" s="166" t="s">
        <v>34</v>
      </c>
      <c r="C13" s="134" t="s">
        <v>163</v>
      </c>
      <c r="D13" s="149"/>
      <c r="E13" s="150" t="str">
        <f t="shared" ref="E13:E21" si="1">IF(D13*15=0,"",D13*15)</f>
        <v/>
      </c>
      <c r="F13" s="149"/>
      <c r="G13" s="150" t="str">
        <f t="shared" ref="G13:G21" si="2">IF(F13*15=0,"",F13*15)</f>
        <v/>
      </c>
      <c r="H13" s="149"/>
      <c r="I13" s="151"/>
      <c r="J13" s="152"/>
      <c r="K13" s="150">
        <v>4</v>
      </c>
      <c r="L13" s="149">
        <v>2</v>
      </c>
      <c r="M13" s="150">
        <v>24</v>
      </c>
      <c r="N13" s="149">
        <v>1</v>
      </c>
      <c r="O13" s="153" t="s">
        <v>70</v>
      </c>
      <c r="P13" s="149"/>
      <c r="Q13" s="150" t="str">
        <f>IF(P13*15=0,"",P13*15)</f>
        <v/>
      </c>
      <c r="R13" s="149"/>
      <c r="S13" s="150" t="str">
        <f>IF(R13*15=0,"",R13*15)</f>
        <v/>
      </c>
      <c r="T13" s="149"/>
      <c r="U13" s="151"/>
      <c r="V13" s="152"/>
      <c r="W13" s="150" t="str">
        <f>IF(V13*15=0,"",V13*15)</f>
        <v/>
      </c>
      <c r="X13" s="149"/>
      <c r="Y13" s="150" t="str">
        <f>IF(X13*15=0,"",X13*15)</f>
        <v/>
      </c>
      <c r="Z13" s="149"/>
      <c r="AA13" s="153"/>
      <c r="AB13" s="152"/>
      <c r="AC13" s="150" t="str">
        <f>IF(AB13*15=0,"",AB13*15)</f>
        <v/>
      </c>
      <c r="AD13" s="205"/>
      <c r="AE13" s="150" t="str">
        <f>IF(AD13*15=0,"",AD13*15)</f>
        <v/>
      </c>
      <c r="AF13" s="205"/>
      <c r="AG13" s="206"/>
      <c r="AH13" s="149"/>
      <c r="AI13" s="150" t="str">
        <f t="shared" si="0"/>
        <v/>
      </c>
      <c r="AJ13" s="149"/>
      <c r="AK13" s="150" t="str">
        <f>IF(AJ13*15=0,"",AJ13*15)</f>
        <v/>
      </c>
      <c r="AL13" s="149"/>
      <c r="AM13" s="149"/>
      <c r="AN13" s="154" t="str">
        <f>IF(D13+J13+P13+V13+AB13+AH13=0,"",D13+J13+P13+V13+AB13+AH13)</f>
        <v/>
      </c>
      <c r="AO13" s="150" t="str">
        <f>IF((D13+J13+P13+V13+AB13+AH13)*14=0,"",(D13+J13+P13+V13+AB13+AH13)*14)</f>
        <v/>
      </c>
      <c r="AP13" s="155">
        <f>IF(F13+L13+R13+X13+AD13+AJ13=0,"",F13+L13+R13+X13+AD13+AJ13)</f>
        <v>2</v>
      </c>
      <c r="AQ13" s="150">
        <f>IF((F13+L13+R13+X13+AD13+AJ13)*14=0,"",(F13+L13+R13+X13+AD13+AJ13)*14)</f>
        <v>28</v>
      </c>
      <c r="AR13" s="155">
        <f>IF(H13+N13+T13+Z13+AF13+AL13=0,"",H13+N13+T13+Z13+AF13+AL13)</f>
        <v>1</v>
      </c>
      <c r="AS13" s="156">
        <f>IF(D13+F13+J13+L13+P13+R13+V13+X13+AB13+AD13+AH13+AJ13=0,"",D13+F13+J13+L13+P13+R13+V13+X13+AB13+AD13+AH13+AJ13)</f>
        <v>2</v>
      </c>
      <c r="AT13" s="1" t="s">
        <v>403</v>
      </c>
      <c r="AU13" s="2" t="s">
        <v>439</v>
      </c>
    </row>
    <row r="14" spans="1:47" ht="15.75" customHeight="1" x14ac:dyDescent="0.2">
      <c r="A14" s="142" t="s">
        <v>164</v>
      </c>
      <c r="B14" s="166" t="s">
        <v>34</v>
      </c>
      <c r="C14" s="134" t="s">
        <v>165</v>
      </c>
      <c r="D14" s="149"/>
      <c r="E14" s="150" t="str">
        <f t="shared" si="1"/>
        <v/>
      </c>
      <c r="F14" s="149"/>
      <c r="G14" s="150" t="str">
        <f t="shared" si="2"/>
        <v/>
      </c>
      <c r="H14" s="149"/>
      <c r="I14" s="151"/>
      <c r="J14" s="152"/>
      <c r="K14" s="150" t="str">
        <f t="shared" ref="K14:K21" si="3">IF(J14*15=0,"",J14*15)</f>
        <v/>
      </c>
      <c r="L14" s="149"/>
      <c r="M14" s="150" t="str">
        <f t="shared" ref="M14:M21" si="4">IF(L14*15=0,"",L14*15)</f>
        <v/>
      </c>
      <c r="N14" s="149"/>
      <c r="O14" s="153"/>
      <c r="P14" s="149"/>
      <c r="Q14" s="150">
        <v>4</v>
      </c>
      <c r="R14" s="149">
        <v>2</v>
      </c>
      <c r="S14" s="150">
        <v>24</v>
      </c>
      <c r="T14" s="149">
        <v>1</v>
      </c>
      <c r="U14" s="151" t="s">
        <v>70</v>
      </c>
      <c r="V14" s="152"/>
      <c r="W14" s="150" t="str">
        <f>IF(V14*15=0,"",V14*15)</f>
        <v/>
      </c>
      <c r="X14" s="149"/>
      <c r="Y14" s="150" t="str">
        <f>IF(X14*15=0,"",X14*15)</f>
        <v/>
      </c>
      <c r="Z14" s="149"/>
      <c r="AA14" s="153"/>
      <c r="AB14" s="152"/>
      <c r="AC14" s="150" t="str">
        <f>IF(AB14*15=0,"",AB14*15)</f>
        <v/>
      </c>
      <c r="AD14" s="205"/>
      <c r="AE14" s="150" t="str">
        <f>IF(AD14*15=0,"",AD14*15)</f>
        <v/>
      </c>
      <c r="AF14" s="205"/>
      <c r="AG14" s="206"/>
      <c r="AH14" s="149"/>
      <c r="AI14" s="150" t="str">
        <f t="shared" si="0"/>
        <v/>
      </c>
      <c r="AJ14" s="149"/>
      <c r="AK14" s="150" t="str">
        <f>IF(AJ14*15=0,"",AJ14*15)</f>
        <v/>
      </c>
      <c r="AL14" s="149"/>
      <c r="AM14" s="149"/>
      <c r="AN14" s="154" t="str">
        <f t="shared" ref="AN14:AN35" si="5">IF(D14+J14+P14+V14+AB14+AH14=0,"",D14+J14+P14+V14+AB14+AH14)</f>
        <v/>
      </c>
      <c r="AO14" s="150" t="str">
        <f t="shared" ref="AO14:AO35" si="6">IF((D14+J14+P14+V14+AB14+AH14)*14=0,"",(D14+J14+P14+V14+AB14+AH14)*14)</f>
        <v/>
      </c>
      <c r="AP14" s="155">
        <f t="shared" ref="AP14:AP35" si="7">IF(F14+L14+R14+X14+AD14+AJ14=0,"",F14+L14+R14+X14+AD14+AJ14)</f>
        <v>2</v>
      </c>
      <c r="AQ14" s="150">
        <f t="shared" ref="AQ14:AQ33" si="8">IF((F14+L14+R14+X14+AD14+AJ14)*14=0,"",(F14+L14+R14+X14+AD14+AJ14)*14)</f>
        <v>28</v>
      </c>
      <c r="AR14" s="155">
        <f t="shared" ref="AR14:AR35" si="9">IF(H14+N14+T14+Z14+AF14+AL14=0,"",H14+N14+T14+Z14+AF14+AL14)</f>
        <v>1</v>
      </c>
      <c r="AS14" s="156">
        <f t="shared" ref="AS14:AS35" si="10">IF(D14+F14+J14+L14+P14+R14+V14+X14+AB14+AD14+AH14+AJ14=0,"",D14+F14+J14+L14+P14+R14+V14+X14+AB14+AD14+AH14+AJ14)</f>
        <v>2</v>
      </c>
      <c r="AT14" s="1" t="s">
        <v>403</v>
      </c>
      <c r="AU14" s="2" t="s">
        <v>439</v>
      </c>
    </row>
    <row r="15" spans="1:47" ht="15.75" customHeight="1" x14ac:dyDescent="0.2">
      <c r="A15" s="142" t="s">
        <v>166</v>
      </c>
      <c r="B15" s="166" t="s">
        <v>34</v>
      </c>
      <c r="C15" s="134" t="s">
        <v>167</v>
      </c>
      <c r="D15" s="149"/>
      <c r="E15" s="150" t="str">
        <f t="shared" si="1"/>
        <v/>
      </c>
      <c r="F15" s="149"/>
      <c r="G15" s="150" t="str">
        <f t="shared" si="2"/>
        <v/>
      </c>
      <c r="H15" s="149"/>
      <c r="I15" s="151"/>
      <c r="J15" s="152"/>
      <c r="K15" s="150" t="str">
        <f t="shared" si="3"/>
        <v/>
      </c>
      <c r="L15" s="149"/>
      <c r="M15" s="150" t="str">
        <f t="shared" si="4"/>
        <v/>
      </c>
      <c r="N15" s="149"/>
      <c r="O15" s="153"/>
      <c r="P15" s="149"/>
      <c r="Q15" s="150" t="str">
        <f t="shared" ref="Q15:Q21" si="11">IF(P15*15=0,"",P15*15)</f>
        <v/>
      </c>
      <c r="R15" s="149"/>
      <c r="S15" s="150" t="str">
        <f t="shared" ref="S15:S21" si="12">IF(R15*15=0,"",R15*15)</f>
        <v/>
      </c>
      <c r="T15" s="149"/>
      <c r="U15" s="151"/>
      <c r="V15" s="152"/>
      <c r="W15" s="150">
        <v>4</v>
      </c>
      <c r="X15" s="149">
        <v>2</v>
      </c>
      <c r="Y15" s="150">
        <v>24</v>
      </c>
      <c r="Z15" s="149">
        <v>1</v>
      </c>
      <c r="AA15" s="153" t="s">
        <v>70</v>
      </c>
      <c r="AB15" s="152"/>
      <c r="AC15" s="150" t="str">
        <f>IF(AB15*15=0,"",AB15*15)</f>
        <v/>
      </c>
      <c r="AD15" s="205"/>
      <c r="AE15" s="150" t="str">
        <f>IF(AD15*15=0,"",AD15*15)</f>
        <v/>
      </c>
      <c r="AF15" s="205"/>
      <c r="AG15" s="206"/>
      <c r="AH15" s="149"/>
      <c r="AI15" s="150" t="str">
        <f t="shared" si="0"/>
        <v/>
      </c>
      <c r="AJ15" s="149"/>
      <c r="AK15" s="150" t="str">
        <f>IF(AJ15*15=0,"",AJ15*15)</f>
        <v/>
      </c>
      <c r="AL15" s="149"/>
      <c r="AM15" s="149"/>
      <c r="AN15" s="154" t="str">
        <f t="shared" si="5"/>
        <v/>
      </c>
      <c r="AO15" s="150" t="str">
        <f t="shared" si="6"/>
        <v/>
      </c>
      <c r="AP15" s="155">
        <f t="shared" si="7"/>
        <v>2</v>
      </c>
      <c r="AQ15" s="150">
        <f t="shared" si="8"/>
        <v>28</v>
      </c>
      <c r="AR15" s="155">
        <f t="shared" si="9"/>
        <v>1</v>
      </c>
      <c r="AS15" s="156">
        <f t="shared" si="10"/>
        <v>2</v>
      </c>
      <c r="AT15" s="1" t="s">
        <v>403</v>
      </c>
      <c r="AU15" s="2" t="s">
        <v>439</v>
      </c>
    </row>
    <row r="16" spans="1:47" ht="15.75" customHeight="1" x14ac:dyDescent="0.2">
      <c r="A16" s="142" t="s">
        <v>168</v>
      </c>
      <c r="B16" s="166" t="s">
        <v>34</v>
      </c>
      <c r="C16" s="134" t="s">
        <v>169</v>
      </c>
      <c r="D16" s="149"/>
      <c r="E16" s="150" t="str">
        <f t="shared" si="1"/>
        <v/>
      </c>
      <c r="F16" s="149"/>
      <c r="G16" s="150" t="str">
        <f t="shared" si="2"/>
        <v/>
      </c>
      <c r="H16" s="149"/>
      <c r="I16" s="151"/>
      <c r="J16" s="152"/>
      <c r="K16" s="150" t="str">
        <f t="shared" si="3"/>
        <v/>
      </c>
      <c r="L16" s="149"/>
      <c r="M16" s="150" t="str">
        <f t="shared" si="4"/>
        <v/>
      </c>
      <c r="N16" s="149"/>
      <c r="O16" s="153"/>
      <c r="P16" s="149"/>
      <c r="Q16" s="150" t="str">
        <f t="shared" si="11"/>
        <v/>
      </c>
      <c r="R16" s="149"/>
      <c r="S16" s="150" t="str">
        <f t="shared" si="12"/>
        <v/>
      </c>
      <c r="T16" s="149"/>
      <c r="U16" s="151"/>
      <c r="V16" s="152"/>
      <c r="W16" s="150" t="str">
        <f>IF(V16*15=0,"",V16*15)</f>
        <v/>
      </c>
      <c r="X16" s="149"/>
      <c r="Y16" s="150" t="str">
        <f>IF(X16*15=0,"",X16*15)</f>
        <v/>
      </c>
      <c r="Z16" s="149"/>
      <c r="AA16" s="153"/>
      <c r="AB16" s="152"/>
      <c r="AC16" s="150">
        <v>4</v>
      </c>
      <c r="AD16" s="205">
        <v>2</v>
      </c>
      <c r="AE16" s="150">
        <v>24</v>
      </c>
      <c r="AF16" s="205">
        <v>1</v>
      </c>
      <c r="AG16" s="206" t="s">
        <v>70</v>
      </c>
      <c r="AH16" s="149"/>
      <c r="AI16" s="150" t="str">
        <f t="shared" si="0"/>
        <v/>
      </c>
      <c r="AJ16" s="149"/>
      <c r="AK16" s="150" t="str">
        <f>IF(AJ16*15=0,"",AJ16*15)</f>
        <v/>
      </c>
      <c r="AL16" s="149"/>
      <c r="AM16" s="149"/>
      <c r="AN16" s="154" t="str">
        <f t="shared" si="5"/>
        <v/>
      </c>
      <c r="AO16" s="150" t="str">
        <f t="shared" si="6"/>
        <v/>
      </c>
      <c r="AP16" s="155">
        <f t="shared" si="7"/>
        <v>2</v>
      </c>
      <c r="AQ16" s="150">
        <f t="shared" si="8"/>
        <v>28</v>
      </c>
      <c r="AR16" s="155">
        <f t="shared" si="9"/>
        <v>1</v>
      </c>
      <c r="AS16" s="156">
        <f t="shared" si="10"/>
        <v>2</v>
      </c>
      <c r="AT16" s="1" t="s">
        <v>403</v>
      </c>
      <c r="AU16" s="2" t="s">
        <v>439</v>
      </c>
    </row>
    <row r="17" spans="1:47" ht="15.75" customHeight="1" x14ac:dyDescent="0.2">
      <c r="A17" s="142" t="s">
        <v>170</v>
      </c>
      <c r="B17" s="166" t="s">
        <v>34</v>
      </c>
      <c r="C17" s="134" t="s">
        <v>171</v>
      </c>
      <c r="D17" s="149"/>
      <c r="E17" s="150" t="str">
        <f t="shared" si="1"/>
        <v/>
      </c>
      <c r="F17" s="149"/>
      <c r="G17" s="150" t="str">
        <f t="shared" si="2"/>
        <v/>
      </c>
      <c r="H17" s="149"/>
      <c r="I17" s="151"/>
      <c r="J17" s="152"/>
      <c r="K17" s="150" t="str">
        <f t="shared" si="3"/>
        <v/>
      </c>
      <c r="L17" s="149"/>
      <c r="M17" s="150" t="str">
        <f t="shared" si="4"/>
        <v/>
      </c>
      <c r="N17" s="149"/>
      <c r="O17" s="153"/>
      <c r="P17" s="149"/>
      <c r="Q17" s="150" t="str">
        <f t="shared" si="11"/>
        <v/>
      </c>
      <c r="R17" s="149"/>
      <c r="S17" s="150" t="str">
        <f t="shared" si="12"/>
        <v/>
      </c>
      <c r="T17" s="149"/>
      <c r="U17" s="151"/>
      <c r="V17" s="152"/>
      <c r="W17" s="150" t="str">
        <f>IF(V17*15=0,"",V17*15)</f>
        <v/>
      </c>
      <c r="X17" s="149"/>
      <c r="Y17" s="150" t="str">
        <f>IF(X17*15=0,"",X17*15)</f>
        <v/>
      </c>
      <c r="Z17" s="149"/>
      <c r="AA17" s="153"/>
      <c r="AB17" s="152"/>
      <c r="AC17" s="150" t="str">
        <f>IF(AB17*15=0,"",AB17*15)</f>
        <v/>
      </c>
      <c r="AD17" s="205"/>
      <c r="AE17" s="150" t="str">
        <f>IF(AD17*15=0,"",AD17*15)</f>
        <v/>
      </c>
      <c r="AF17" s="205"/>
      <c r="AG17" s="206"/>
      <c r="AH17" s="149"/>
      <c r="AI17" s="150" t="str">
        <f t="shared" si="0"/>
        <v/>
      </c>
      <c r="AJ17" s="149">
        <v>1</v>
      </c>
      <c r="AK17" s="150">
        <v>10</v>
      </c>
      <c r="AL17" s="149">
        <v>1</v>
      </c>
      <c r="AM17" s="149" t="s">
        <v>70</v>
      </c>
      <c r="AN17" s="154" t="str">
        <f t="shared" si="5"/>
        <v/>
      </c>
      <c r="AO17" s="150" t="str">
        <f t="shared" si="6"/>
        <v/>
      </c>
      <c r="AP17" s="155">
        <f t="shared" si="7"/>
        <v>1</v>
      </c>
      <c r="AQ17" s="150">
        <v>10</v>
      </c>
      <c r="AR17" s="155">
        <f t="shared" si="9"/>
        <v>1</v>
      </c>
      <c r="AS17" s="156">
        <f t="shared" si="10"/>
        <v>1</v>
      </c>
      <c r="AT17" s="1" t="s">
        <v>403</v>
      </c>
      <c r="AU17" s="2" t="s">
        <v>439</v>
      </c>
    </row>
    <row r="18" spans="1:47" ht="15.75" customHeight="1" x14ac:dyDescent="0.2">
      <c r="A18" s="143" t="s">
        <v>517</v>
      </c>
      <c r="B18" s="166" t="s">
        <v>34</v>
      </c>
      <c r="C18" s="135" t="s">
        <v>434</v>
      </c>
      <c r="D18" s="149"/>
      <c r="E18" s="150" t="str">
        <f t="shared" si="1"/>
        <v/>
      </c>
      <c r="F18" s="149"/>
      <c r="G18" s="150" t="str">
        <f t="shared" si="2"/>
        <v/>
      </c>
      <c r="H18" s="149"/>
      <c r="I18" s="151"/>
      <c r="J18" s="152"/>
      <c r="K18" s="150" t="str">
        <f t="shared" si="3"/>
        <v/>
      </c>
      <c r="L18" s="149"/>
      <c r="M18" s="150" t="str">
        <f t="shared" si="4"/>
        <v/>
      </c>
      <c r="N18" s="149"/>
      <c r="O18" s="153"/>
      <c r="P18" s="152"/>
      <c r="Q18" s="150" t="str">
        <f t="shared" si="11"/>
        <v/>
      </c>
      <c r="R18" s="149"/>
      <c r="S18" s="150" t="str">
        <f t="shared" si="12"/>
        <v/>
      </c>
      <c r="T18" s="149"/>
      <c r="U18" s="153"/>
      <c r="V18" s="152">
        <v>1</v>
      </c>
      <c r="W18" s="150">
        <v>14</v>
      </c>
      <c r="X18" s="149">
        <v>3</v>
      </c>
      <c r="Y18" s="150">
        <v>42</v>
      </c>
      <c r="Z18" s="149">
        <v>2</v>
      </c>
      <c r="AA18" s="153" t="s">
        <v>612</v>
      </c>
      <c r="AB18" s="152"/>
      <c r="AC18" s="150" t="str">
        <f>IF(AB18*15=0,"",AB18*15)</f>
        <v/>
      </c>
      <c r="AD18" s="149"/>
      <c r="AE18" s="150" t="str">
        <f>IF(AD18*15=0,"",AD18*15)</f>
        <v/>
      </c>
      <c r="AF18" s="149"/>
      <c r="AG18" s="153"/>
      <c r="AH18" s="149"/>
      <c r="AI18" s="150" t="str">
        <f t="shared" si="0"/>
        <v/>
      </c>
      <c r="AJ18" s="149"/>
      <c r="AK18" s="150" t="str">
        <f>IF(AJ18*15=0,"",AJ18*15)</f>
        <v/>
      </c>
      <c r="AL18" s="149"/>
      <c r="AM18" s="149"/>
      <c r="AN18" s="154">
        <f t="shared" si="5"/>
        <v>1</v>
      </c>
      <c r="AO18" s="150">
        <f t="shared" si="6"/>
        <v>14</v>
      </c>
      <c r="AP18" s="155">
        <f t="shared" si="7"/>
        <v>3</v>
      </c>
      <c r="AQ18" s="150">
        <f t="shared" si="8"/>
        <v>42</v>
      </c>
      <c r="AR18" s="155">
        <f t="shared" si="9"/>
        <v>2</v>
      </c>
      <c r="AS18" s="156">
        <f t="shared" si="10"/>
        <v>4</v>
      </c>
      <c r="AT18" s="2" t="s">
        <v>440</v>
      </c>
      <c r="AU18" s="2" t="s">
        <v>441</v>
      </c>
    </row>
    <row r="19" spans="1:47" ht="15.75" customHeight="1" x14ac:dyDescent="0.2">
      <c r="A19" s="143" t="s">
        <v>518</v>
      </c>
      <c r="B19" s="166" t="s">
        <v>34</v>
      </c>
      <c r="C19" s="135" t="s">
        <v>435</v>
      </c>
      <c r="D19" s="149"/>
      <c r="E19" s="150" t="str">
        <f t="shared" si="1"/>
        <v/>
      </c>
      <c r="F19" s="149"/>
      <c r="G19" s="150" t="str">
        <f t="shared" si="2"/>
        <v/>
      </c>
      <c r="H19" s="149"/>
      <c r="I19" s="151"/>
      <c r="J19" s="152"/>
      <c r="K19" s="150" t="str">
        <f t="shared" si="3"/>
        <v/>
      </c>
      <c r="L19" s="149"/>
      <c r="M19" s="150" t="str">
        <f t="shared" si="4"/>
        <v/>
      </c>
      <c r="N19" s="149"/>
      <c r="O19" s="153"/>
      <c r="P19" s="152"/>
      <c r="Q19" s="150" t="str">
        <f t="shared" si="11"/>
        <v/>
      </c>
      <c r="R19" s="149"/>
      <c r="S19" s="150" t="str">
        <f t="shared" si="12"/>
        <v/>
      </c>
      <c r="T19" s="149"/>
      <c r="U19" s="153"/>
      <c r="V19" s="152"/>
      <c r="W19" s="150" t="str">
        <f>IF(V19*15=0,"",V19*15)</f>
        <v/>
      </c>
      <c r="X19" s="149"/>
      <c r="Y19" s="150" t="str">
        <f>IF(X19*15=0,"",X19*15)</f>
        <v/>
      </c>
      <c r="Z19" s="149"/>
      <c r="AA19" s="153"/>
      <c r="AB19" s="152">
        <v>2</v>
      </c>
      <c r="AC19" s="150">
        <v>28</v>
      </c>
      <c r="AD19" s="149">
        <v>4</v>
      </c>
      <c r="AE19" s="150">
        <v>56</v>
      </c>
      <c r="AF19" s="149">
        <v>5</v>
      </c>
      <c r="AG19" s="153" t="s">
        <v>612</v>
      </c>
      <c r="AH19" s="149"/>
      <c r="AI19" s="150" t="str">
        <f t="shared" si="0"/>
        <v/>
      </c>
      <c r="AJ19" s="149"/>
      <c r="AK19" s="150" t="str">
        <f>IF(AJ19*15=0,"",AJ19*15)</f>
        <v/>
      </c>
      <c r="AL19" s="149"/>
      <c r="AM19" s="149"/>
      <c r="AN19" s="154">
        <f t="shared" si="5"/>
        <v>2</v>
      </c>
      <c r="AO19" s="150">
        <f t="shared" si="6"/>
        <v>28</v>
      </c>
      <c r="AP19" s="155">
        <f t="shared" si="7"/>
        <v>4</v>
      </c>
      <c r="AQ19" s="150">
        <f t="shared" si="8"/>
        <v>56</v>
      </c>
      <c r="AR19" s="155">
        <v>5</v>
      </c>
      <c r="AS19" s="156">
        <f t="shared" si="10"/>
        <v>6</v>
      </c>
      <c r="AT19" s="2" t="s">
        <v>440</v>
      </c>
      <c r="AU19" s="2" t="s">
        <v>441</v>
      </c>
    </row>
    <row r="20" spans="1:47" ht="15.75" customHeight="1" x14ac:dyDescent="0.2">
      <c r="A20" s="143" t="s">
        <v>519</v>
      </c>
      <c r="B20" s="166" t="s">
        <v>34</v>
      </c>
      <c r="C20" s="135" t="s">
        <v>436</v>
      </c>
      <c r="D20" s="149"/>
      <c r="E20" s="150" t="str">
        <f t="shared" si="1"/>
        <v/>
      </c>
      <c r="F20" s="149"/>
      <c r="G20" s="150" t="str">
        <f t="shared" si="2"/>
        <v/>
      </c>
      <c r="H20" s="149"/>
      <c r="I20" s="151"/>
      <c r="J20" s="152"/>
      <c r="K20" s="150" t="str">
        <f t="shared" si="3"/>
        <v/>
      </c>
      <c r="L20" s="149"/>
      <c r="M20" s="150" t="str">
        <f t="shared" si="4"/>
        <v/>
      </c>
      <c r="N20" s="149"/>
      <c r="O20" s="153"/>
      <c r="P20" s="152"/>
      <c r="Q20" s="150" t="str">
        <f t="shared" si="11"/>
        <v/>
      </c>
      <c r="R20" s="149"/>
      <c r="S20" s="150" t="str">
        <f t="shared" si="12"/>
        <v/>
      </c>
      <c r="T20" s="149"/>
      <c r="U20" s="153"/>
      <c r="V20" s="152"/>
      <c r="W20" s="150" t="str">
        <f>IF(V20*15=0,"",V20*15)</f>
        <v/>
      </c>
      <c r="X20" s="149"/>
      <c r="Y20" s="150" t="str">
        <f>IF(X20*15=0,"",X20*15)</f>
        <v/>
      </c>
      <c r="Z20" s="149"/>
      <c r="AA20" s="153"/>
      <c r="AB20" s="152"/>
      <c r="AC20" s="150" t="str">
        <f>IF(AB20*15=0,"",AB20*15)</f>
        <v/>
      </c>
      <c r="AD20" s="149"/>
      <c r="AE20" s="150" t="str">
        <f>IF(AD20*15=0,"",AD20*15)</f>
        <v/>
      </c>
      <c r="AG20" s="153"/>
      <c r="AH20" s="149">
        <v>1</v>
      </c>
      <c r="AI20" s="150">
        <v>10</v>
      </c>
      <c r="AJ20" s="149">
        <v>1</v>
      </c>
      <c r="AK20" s="150">
        <v>10</v>
      </c>
      <c r="AL20" s="149">
        <v>2</v>
      </c>
      <c r="AM20" s="149" t="s">
        <v>614</v>
      </c>
      <c r="AN20" s="154">
        <f t="shared" si="5"/>
        <v>1</v>
      </c>
      <c r="AO20" s="150">
        <v>10</v>
      </c>
      <c r="AP20" s="155">
        <f t="shared" si="7"/>
        <v>1</v>
      </c>
      <c r="AQ20" s="150">
        <v>20</v>
      </c>
      <c r="AR20" s="155">
        <v>2</v>
      </c>
      <c r="AS20" s="156">
        <f t="shared" si="10"/>
        <v>2</v>
      </c>
      <c r="AT20" s="2" t="s">
        <v>440</v>
      </c>
      <c r="AU20" s="2" t="s">
        <v>441</v>
      </c>
    </row>
    <row r="21" spans="1:47" ht="15.75" customHeight="1" x14ac:dyDescent="0.2">
      <c r="A21" s="144" t="s">
        <v>620</v>
      </c>
      <c r="B21" s="166" t="s">
        <v>34</v>
      </c>
      <c r="C21" s="136" t="s">
        <v>619</v>
      </c>
      <c r="D21" s="149"/>
      <c r="E21" s="150" t="str">
        <f t="shared" si="1"/>
        <v/>
      </c>
      <c r="F21" s="149"/>
      <c r="G21" s="150" t="str">
        <f t="shared" si="2"/>
        <v/>
      </c>
      <c r="H21" s="149"/>
      <c r="I21" s="151"/>
      <c r="J21" s="152"/>
      <c r="K21" s="150" t="str">
        <f t="shared" si="3"/>
        <v/>
      </c>
      <c r="L21" s="149"/>
      <c r="M21" s="150" t="str">
        <f t="shared" si="4"/>
        <v/>
      </c>
      <c r="N21" s="149"/>
      <c r="O21" s="153"/>
      <c r="P21" s="152"/>
      <c r="Q21" s="150" t="str">
        <f t="shared" si="11"/>
        <v/>
      </c>
      <c r="R21" s="149"/>
      <c r="S21" s="150" t="str">
        <f t="shared" si="12"/>
        <v/>
      </c>
      <c r="T21" s="149"/>
      <c r="U21" s="153"/>
      <c r="V21" s="152"/>
      <c r="W21" s="150" t="str">
        <f>IF(V21*15=0,"",V21*15)</f>
        <v/>
      </c>
      <c r="X21" s="149"/>
      <c r="Y21" s="150" t="str">
        <f>IF(X21*15=0,"",X21*15)</f>
        <v/>
      </c>
      <c r="Z21" s="149"/>
      <c r="AA21" s="153"/>
      <c r="AB21" s="152"/>
      <c r="AC21" s="150" t="str">
        <f>IF(AB21*15=0,"",AB21*15)</f>
        <v/>
      </c>
      <c r="AD21" s="149"/>
      <c r="AE21" s="150" t="str">
        <f>IF(AD21*15=0,"",AD21*15)</f>
        <v/>
      </c>
      <c r="AF21" s="149"/>
      <c r="AG21" s="153"/>
      <c r="AH21" s="149"/>
      <c r="AI21" s="150" t="str">
        <f>IF(AH21*15=0,"",AH21*15)</f>
        <v/>
      </c>
      <c r="AJ21" s="149">
        <v>1</v>
      </c>
      <c r="AK21" s="150">
        <v>10</v>
      </c>
      <c r="AL21" s="149">
        <v>1</v>
      </c>
      <c r="AM21" s="149" t="s">
        <v>182</v>
      </c>
      <c r="AN21" s="154" t="str">
        <f t="shared" si="5"/>
        <v/>
      </c>
      <c r="AO21" s="150" t="str">
        <f t="shared" si="6"/>
        <v/>
      </c>
      <c r="AP21" s="155">
        <f t="shared" si="7"/>
        <v>1</v>
      </c>
      <c r="AQ21" s="150">
        <v>10</v>
      </c>
      <c r="AR21" s="155">
        <f t="shared" si="9"/>
        <v>1</v>
      </c>
      <c r="AS21" s="156">
        <f t="shared" si="10"/>
        <v>1</v>
      </c>
      <c r="AT21" s="2" t="s">
        <v>440</v>
      </c>
      <c r="AU21" s="2" t="s">
        <v>443</v>
      </c>
    </row>
    <row r="22" spans="1:47" ht="15.75" customHeight="1" x14ac:dyDescent="0.2">
      <c r="A22" s="144" t="s">
        <v>786</v>
      </c>
      <c r="B22" s="495" t="s">
        <v>34</v>
      </c>
      <c r="C22" s="136" t="s">
        <v>787</v>
      </c>
      <c r="D22" s="398"/>
      <c r="E22" s="399"/>
      <c r="F22" s="398"/>
      <c r="G22" s="399"/>
      <c r="H22" s="398"/>
      <c r="I22" s="400"/>
      <c r="J22" s="401"/>
      <c r="K22" s="399"/>
      <c r="L22" s="398">
        <v>1</v>
      </c>
      <c r="M22" s="399">
        <v>14</v>
      </c>
      <c r="N22" s="398">
        <v>2</v>
      </c>
      <c r="O22" s="402" t="s">
        <v>70</v>
      </c>
      <c r="P22" s="401"/>
      <c r="Q22" s="399"/>
      <c r="R22" s="398"/>
      <c r="S22" s="399"/>
      <c r="T22" s="398"/>
      <c r="U22" s="402"/>
      <c r="V22" s="401"/>
      <c r="W22" s="399"/>
      <c r="X22" s="398"/>
      <c r="Y22" s="399"/>
      <c r="Z22" s="398"/>
      <c r="AA22" s="402"/>
      <c r="AB22" s="401"/>
      <c r="AC22" s="399"/>
      <c r="AD22" s="398"/>
      <c r="AE22" s="399"/>
      <c r="AF22" s="398"/>
      <c r="AG22" s="402"/>
      <c r="AH22" s="398"/>
      <c r="AI22" s="399"/>
      <c r="AJ22" s="398"/>
      <c r="AK22" s="399"/>
      <c r="AL22" s="398"/>
      <c r="AM22" s="398"/>
      <c r="AN22" s="403"/>
      <c r="AO22" s="399"/>
      <c r="AP22" s="404">
        <v>1</v>
      </c>
      <c r="AQ22" s="399">
        <v>14</v>
      </c>
      <c r="AR22" s="404">
        <v>2</v>
      </c>
      <c r="AS22" s="405">
        <v>2</v>
      </c>
      <c r="AT22" s="891" t="s">
        <v>403</v>
      </c>
      <c r="AU22" s="891" t="s">
        <v>460</v>
      </c>
    </row>
    <row r="23" spans="1:47" ht="15.75" customHeight="1" x14ac:dyDescent="0.2">
      <c r="A23" s="144" t="s">
        <v>185</v>
      </c>
      <c r="B23" s="211" t="s">
        <v>34</v>
      </c>
      <c r="C23" s="136" t="s">
        <v>186</v>
      </c>
      <c r="D23" s="149"/>
      <c r="E23" s="207" t="s">
        <v>138</v>
      </c>
      <c r="F23" s="149"/>
      <c r="G23" s="207" t="s">
        <v>138</v>
      </c>
      <c r="H23" s="149"/>
      <c r="I23" s="151"/>
      <c r="J23" s="152">
        <v>1</v>
      </c>
      <c r="K23" s="513">
        <v>14</v>
      </c>
      <c r="L23" s="149">
        <v>1</v>
      </c>
      <c r="M23" s="513">
        <v>14</v>
      </c>
      <c r="N23" s="149">
        <v>1</v>
      </c>
      <c r="O23" s="153" t="s">
        <v>67</v>
      </c>
      <c r="P23" s="152"/>
      <c r="Q23" s="513" t="s">
        <v>138</v>
      </c>
      <c r="R23" s="149"/>
      <c r="S23" s="513" t="s">
        <v>138</v>
      </c>
      <c r="T23" s="149"/>
      <c r="U23" s="153"/>
      <c r="V23" s="152"/>
      <c r="W23" s="513" t="s">
        <v>138</v>
      </c>
      <c r="X23" s="149"/>
      <c r="Y23" s="513" t="s">
        <v>138</v>
      </c>
      <c r="Z23" s="149"/>
      <c r="AA23" s="153"/>
      <c r="AB23" s="152"/>
      <c r="AC23" s="513" t="s">
        <v>138</v>
      </c>
      <c r="AD23" s="149"/>
      <c r="AE23" s="513" t="s">
        <v>138</v>
      </c>
      <c r="AF23" s="149"/>
      <c r="AG23" s="153"/>
      <c r="AH23" s="149"/>
      <c r="AI23" s="513" t="s">
        <v>138</v>
      </c>
      <c r="AJ23" s="149"/>
      <c r="AK23" s="513" t="s">
        <v>138</v>
      </c>
      <c r="AL23" s="149"/>
      <c r="AM23" s="149"/>
      <c r="AN23" s="514">
        <f t="shared" si="5"/>
        <v>1</v>
      </c>
      <c r="AO23" s="513">
        <f t="shared" si="6"/>
        <v>14</v>
      </c>
      <c r="AP23" s="515">
        <f t="shared" si="7"/>
        <v>1</v>
      </c>
      <c r="AQ23" s="513">
        <f t="shared" si="8"/>
        <v>14</v>
      </c>
      <c r="AR23" s="515">
        <f t="shared" si="9"/>
        <v>1</v>
      </c>
      <c r="AS23" s="516">
        <f t="shared" si="10"/>
        <v>2</v>
      </c>
      <c r="AT23" s="890" t="s">
        <v>437</v>
      </c>
      <c r="AU23" s="890" t="s">
        <v>445</v>
      </c>
    </row>
    <row r="24" spans="1:47" ht="15.75" customHeight="1" x14ac:dyDescent="0.2">
      <c r="A24" s="910" t="s">
        <v>536</v>
      </c>
      <c r="B24" s="517" t="s">
        <v>34</v>
      </c>
      <c r="C24" s="139" t="s">
        <v>207</v>
      </c>
      <c r="D24" s="518"/>
      <c r="E24" s="519" t="s">
        <v>138</v>
      </c>
      <c r="F24" s="518"/>
      <c r="G24" s="519" t="s">
        <v>138</v>
      </c>
      <c r="H24" s="518"/>
      <c r="I24" s="520"/>
      <c r="J24" s="521">
        <v>1</v>
      </c>
      <c r="K24" s="519">
        <v>14</v>
      </c>
      <c r="L24" s="518">
        <v>1</v>
      </c>
      <c r="M24" s="519">
        <v>14</v>
      </c>
      <c r="N24" s="529">
        <v>2</v>
      </c>
      <c r="O24" s="522" t="s">
        <v>612</v>
      </c>
      <c r="P24" s="521"/>
      <c r="Q24" s="519"/>
      <c r="R24" s="518"/>
      <c r="S24" s="519"/>
      <c r="T24" s="518"/>
      <c r="U24" s="522"/>
      <c r="V24" s="521"/>
      <c r="W24" s="519" t="s">
        <v>138</v>
      </c>
      <c r="X24" s="518"/>
      <c r="Y24" s="519" t="s">
        <v>138</v>
      </c>
      <c r="Z24" s="518"/>
      <c r="AA24" s="522"/>
      <c r="AB24" s="521"/>
      <c r="AC24" s="519" t="s">
        <v>138</v>
      </c>
      <c r="AD24" s="518"/>
      <c r="AE24" s="519" t="s">
        <v>138</v>
      </c>
      <c r="AF24" s="518"/>
      <c r="AG24" s="522"/>
      <c r="AH24" s="518"/>
      <c r="AI24" s="519" t="s">
        <v>138</v>
      </c>
      <c r="AJ24" s="518"/>
      <c r="AK24" s="519" t="s">
        <v>138</v>
      </c>
      <c r="AL24" s="518"/>
      <c r="AM24" s="523"/>
      <c r="AN24" s="154">
        <f t="shared" si="5"/>
        <v>1</v>
      </c>
      <c r="AO24" s="150">
        <f t="shared" si="6"/>
        <v>14</v>
      </c>
      <c r="AP24" s="155">
        <f t="shared" si="7"/>
        <v>1</v>
      </c>
      <c r="AQ24" s="150">
        <f t="shared" si="8"/>
        <v>14</v>
      </c>
      <c r="AR24" s="155">
        <f t="shared" si="9"/>
        <v>2</v>
      </c>
      <c r="AS24" s="156">
        <f t="shared" si="10"/>
        <v>2</v>
      </c>
      <c r="AT24" s="890" t="s">
        <v>440</v>
      </c>
      <c r="AU24" s="890" t="s">
        <v>645</v>
      </c>
    </row>
    <row r="25" spans="1:47" ht="14.25" customHeight="1" x14ac:dyDescent="0.2">
      <c r="A25" s="908" t="s">
        <v>537</v>
      </c>
      <c r="B25" s="517" t="s">
        <v>34</v>
      </c>
      <c r="C25" s="138" t="s">
        <v>208</v>
      </c>
      <c r="D25" s="518"/>
      <c r="E25" s="519" t="s">
        <v>138</v>
      </c>
      <c r="F25" s="518"/>
      <c r="G25" s="519" t="s">
        <v>138</v>
      </c>
      <c r="H25" s="518"/>
      <c r="I25" s="520"/>
      <c r="J25" s="521"/>
      <c r="K25" s="519" t="s">
        <v>138</v>
      </c>
      <c r="L25" s="518"/>
      <c r="M25" s="519" t="s">
        <v>138</v>
      </c>
      <c r="N25" s="518"/>
      <c r="O25" s="522"/>
      <c r="P25" s="521"/>
      <c r="Q25" s="519" t="s">
        <v>138</v>
      </c>
      <c r="R25" s="518"/>
      <c r="S25" s="519" t="s">
        <v>138</v>
      </c>
      <c r="T25" s="518"/>
      <c r="U25" s="522"/>
      <c r="V25" s="521">
        <v>1</v>
      </c>
      <c r="W25" s="519">
        <v>14</v>
      </c>
      <c r="X25" s="518"/>
      <c r="Y25" s="519" t="s">
        <v>138</v>
      </c>
      <c r="Z25" s="518">
        <v>1</v>
      </c>
      <c r="AA25" s="522" t="s">
        <v>612</v>
      </c>
      <c r="AB25" s="521"/>
      <c r="AC25" s="519" t="s">
        <v>138</v>
      </c>
      <c r="AD25" s="518"/>
      <c r="AE25" s="519" t="s">
        <v>138</v>
      </c>
      <c r="AF25" s="518"/>
      <c r="AG25" s="522"/>
      <c r="AH25" s="518"/>
      <c r="AI25" s="519" t="s">
        <v>138</v>
      </c>
      <c r="AJ25" s="518"/>
      <c r="AK25" s="519" t="s">
        <v>138</v>
      </c>
      <c r="AL25" s="518"/>
      <c r="AM25" s="523"/>
      <c r="AN25" s="154">
        <f t="shared" si="5"/>
        <v>1</v>
      </c>
      <c r="AO25" s="150">
        <f t="shared" si="6"/>
        <v>14</v>
      </c>
      <c r="AP25" s="155" t="str">
        <f t="shared" si="7"/>
        <v/>
      </c>
      <c r="AQ25" s="150" t="str">
        <f t="shared" si="8"/>
        <v/>
      </c>
      <c r="AR25" s="155">
        <f t="shared" si="9"/>
        <v>1</v>
      </c>
      <c r="AS25" s="156">
        <f t="shared" si="10"/>
        <v>1</v>
      </c>
      <c r="AT25" s="890" t="s">
        <v>440</v>
      </c>
      <c r="AU25" s="890" t="s">
        <v>502</v>
      </c>
    </row>
    <row r="26" spans="1:47" ht="15.75" customHeight="1" x14ac:dyDescent="0.2">
      <c r="A26" s="144" t="s">
        <v>552</v>
      </c>
      <c r="B26" s="517" t="s">
        <v>34</v>
      </c>
      <c r="C26" s="723" t="s">
        <v>210</v>
      </c>
      <c r="D26" s="524"/>
      <c r="E26" s="519" t="str">
        <f>IF(D26*15=0,"",D26*15)</f>
        <v/>
      </c>
      <c r="F26" s="525"/>
      <c r="G26" s="519" t="str">
        <f>IF(F26*15=0,"",F26*15)</f>
        <v/>
      </c>
      <c r="H26" s="526"/>
      <c r="I26" s="527"/>
      <c r="J26" s="524">
        <v>1</v>
      </c>
      <c r="K26" s="519">
        <v>14</v>
      </c>
      <c r="L26" s="525"/>
      <c r="M26" s="519" t="str">
        <f>IF(L26*15=0,"",L26*15)</f>
        <v/>
      </c>
      <c r="N26" s="526">
        <v>1</v>
      </c>
      <c r="O26" s="522" t="s">
        <v>67</v>
      </c>
      <c r="P26" s="524"/>
      <c r="Q26" s="519" t="str">
        <f>IF(P26*15=0,"",P26*15)</f>
        <v/>
      </c>
      <c r="R26" s="525"/>
      <c r="S26" s="519" t="str">
        <f>IF(R26*15=0,"",R26*15)</f>
        <v/>
      </c>
      <c r="T26" s="526"/>
      <c r="U26" s="527"/>
      <c r="V26" s="524"/>
      <c r="W26" s="519" t="str">
        <f>IF(V26*15=0,"",V26*15)</f>
        <v/>
      </c>
      <c r="X26" s="525"/>
      <c r="Y26" s="519" t="str">
        <f>IF(X26*15=0,"",X26*15)</f>
        <v/>
      </c>
      <c r="Z26" s="526"/>
      <c r="AA26" s="527"/>
      <c r="AB26" s="524"/>
      <c r="AC26" s="519" t="str">
        <f>IF(AB26*15=0,"",AB26*15)</f>
        <v/>
      </c>
      <c r="AD26" s="525"/>
      <c r="AE26" s="519" t="str">
        <f>IF(AD26*15=0,"",AD26*15)</f>
        <v/>
      </c>
      <c r="AF26" s="526"/>
      <c r="AG26" s="527"/>
      <c r="AH26" s="524"/>
      <c r="AI26" s="519" t="str">
        <f>IF(AH26*15=0,"",AH26*15)</f>
        <v/>
      </c>
      <c r="AJ26" s="525"/>
      <c r="AK26" s="519" t="str">
        <f>IF(AJ26*15=0,"",AJ26*15)</f>
        <v/>
      </c>
      <c r="AL26" s="526"/>
      <c r="AM26" s="527"/>
      <c r="AN26" s="154">
        <f>IF(D26+J26+P26+V26+AB26+AH26=0,"",D26+J26+P26+V26+AB26+AH26)</f>
        <v>1</v>
      </c>
      <c r="AO26" s="150">
        <f>IF((D26+J26+P26+V26+AB26+AH26)*14=0,"",(D26+J26+P26+V26+AB26+AH26)*14)</f>
        <v>14</v>
      </c>
      <c r="AP26" s="239"/>
      <c r="AQ26" s="238"/>
      <c r="AR26" s="238">
        <v>1</v>
      </c>
      <c r="AS26" s="156">
        <f>IF(D26+F26+J26+L26+P26+R26+V26+X26+AB26+AD26+AH26+AJ26=0,"",D26+F26+J26+L26+P26+R26+V26+X26+AB26+AD26+AH26+AJ26)</f>
        <v>1</v>
      </c>
      <c r="AT26" s="890" t="s">
        <v>440</v>
      </c>
      <c r="AU26" s="890" t="s">
        <v>450</v>
      </c>
    </row>
    <row r="27" spans="1:47" ht="15.75" customHeight="1" x14ac:dyDescent="0.2">
      <c r="A27" s="939" t="s">
        <v>538</v>
      </c>
      <c r="B27" s="517" t="s">
        <v>34</v>
      </c>
      <c r="C27" s="139" t="s">
        <v>209</v>
      </c>
      <c r="D27" s="518"/>
      <c r="E27" s="519" t="s">
        <v>138</v>
      </c>
      <c r="F27" s="518"/>
      <c r="G27" s="519" t="s">
        <v>138</v>
      </c>
      <c r="H27" s="518"/>
      <c r="I27" s="520"/>
      <c r="J27" s="521"/>
      <c r="K27" s="519" t="s">
        <v>138</v>
      </c>
      <c r="L27" s="518"/>
      <c r="M27" s="519" t="s">
        <v>138</v>
      </c>
      <c r="N27" s="518"/>
      <c r="O27" s="522"/>
      <c r="P27" s="521">
        <v>1</v>
      </c>
      <c r="Q27" s="519">
        <v>14</v>
      </c>
      <c r="R27" s="518">
        <v>1</v>
      </c>
      <c r="S27" s="519">
        <v>14</v>
      </c>
      <c r="T27" s="529">
        <v>2</v>
      </c>
      <c r="U27" s="522" t="s">
        <v>612</v>
      </c>
      <c r="V27" s="521"/>
      <c r="W27" s="519" t="s">
        <v>138</v>
      </c>
      <c r="X27" s="518"/>
      <c r="Y27" s="519" t="s">
        <v>138</v>
      </c>
      <c r="Z27" s="518"/>
      <c r="AA27" s="522"/>
      <c r="AB27" s="521"/>
      <c r="AC27" s="519" t="s">
        <v>138</v>
      </c>
      <c r="AD27" s="518"/>
      <c r="AE27" s="519" t="s">
        <v>138</v>
      </c>
      <c r="AF27" s="518"/>
      <c r="AG27" s="522"/>
      <c r="AH27" s="518"/>
      <c r="AI27" s="519" t="s">
        <v>138</v>
      </c>
      <c r="AJ27" s="518"/>
      <c r="AK27" s="519" t="s">
        <v>138</v>
      </c>
      <c r="AL27" s="518"/>
      <c r="AM27" s="523"/>
      <c r="AN27" s="154">
        <f t="shared" si="5"/>
        <v>1</v>
      </c>
      <c r="AO27" s="150">
        <f t="shared" si="6"/>
        <v>14</v>
      </c>
      <c r="AP27" s="155">
        <f t="shared" si="7"/>
        <v>1</v>
      </c>
      <c r="AQ27" s="150">
        <f t="shared" si="8"/>
        <v>14</v>
      </c>
      <c r="AR27" s="155">
        <f t="shared" si="9"/>
        <v>2</v>
      </c>
      <c r="AS27" s="156">
        <f t="shared" si="10"/>
        <v>2</v>
      </c>
      <c r="AT27" s="890" t="s">
        <v>440</v>
      </c>
      <c r="AU27" s="933" t="s">
        <v>645</v>
      </c>
    </row>
    <row r="28" spans="1:47" ht="15.75" customHeight="1" x14ac:dyDescent="0.2">
      <c r="A28" s="143" t="s">
        <v>542</v>
      </c>
      <c r="B28" s="517" t="s">
        <v>34</v>
      </c>
      <c r="C28" s="138" t="s">
        <v>211</v>
      </c>
      <c r="D28" s="518"/>
      <c r="E28" s="519" t="s">
        <v>138</v>
      </c>
      <c r="F28" s="518"/>
      <c r="G28" s="519" t="s">
        <v>138</v>
      </c>
      <c r="H28" s="518"/>
      <c r="I28" s="520"/>
      <c r="J28" s="521"/>
      <c r="K28" s="519"/>
      <c r="L28" s="518"/>
      <c r="M28" s="519" t="s">
        <v>138</v>
      </c>
      <c r="N28" s="518"/>
      <c r="O28" s="522"/>
      <c r="P28" s="521">
        <v>1</v>
      </c>
      <c r="Q28" s="519">
        <v>14</v>
      </c>
      <c r="R28" s="518"/>
      <c r="S28" s="519" t="s">
        <v>138</v>
      </c>
      <c r="T28" s="518">
        <v>1</v>
      </c>
      <c r="U28" s="522" t="s">
        <v>612</v>
      </c>
      <c r="V28" s="521"/>
      <c r="W28" s="519"/>
      <c r="X28" s="518"/>
      <c r="Y28" s="519" t="s">
        <v>138</v>
      </c>
      <c r="Z28" s="518"/>
      <c r="AA28" s="522"/>
      <c r="AB28" s="521"/>
      <c r="AC28" s="519" t="s">
        <v>138</v>
      </c>
      <c r="AD28" s="518"/>
      <c r="AE28" s="519" t="s">
        <v>138</v>
      </c>
      <c r="AF28" s="518"/>
      <c r="AG28" s="522"/>
      <c r="AH28" s="518"/>
      <c r="AI28" s="519" t="s">
        <v>138</v>
      </c>
      <c r="AJ28" s="518"/>
      <c r="AK28" s="519" t="s">
        <v>138</v>
      </c>
      <c r="AL28" s="518"/>
      <c r="AM28" s="523"/>
      <c r="AN28" s="154">
        <f t="shared" si="5"/>
        <v>1</v>
      </c>
      <c r="AO28" s="150">
        <f t="shared" si="6"/>
        <v>14</v>
      </c>
      <c r="AP28" s="155" t="str">
        <f t="shared" si="7"/>
        <v/>
      </c>
      <c r="AQ28" s="150" t="str">
        <f t="shared" si="8"/>
        <v/>
      </c>
      <c r="AR28" s="155">
        <f t="shared" si="9"/>
        <v>1</v>
      </c>
      <c r="AS28" s="156">
        <f t="shared" si="10"/>
        <v>1</v>
      </c>
      <c r="AT28" s="890" t="s">
        <v>440</v>
      </c>
      <c r="AU28" s="890" t="s">
        <v>450</v>
      </c>
    </row>
    <row r="29" spans="1:47" ht="15.75" customHeight="1" x14ac:dyDescent="0.2">
      <c r="A29" s="147" t="s">
        <v>543</v>
      </c>
      <c r="B29" s="517" t="s">
        <v>34</v>
      </c>
      <c r="C29" s="139" t="s">
        <v>212</v>
      </c>
      <c r="D29" s="518"/>
      <c r="E29" s="519" t="s">
        <v>138</v>
      </c>
      <c r="F29" s="518"/>
      <c r="G29" s="519" t="s">
        <v>138</v>
      </c>
      <c r="H29" s="518"/>
      <c r="I29" s="520"/>
      <c r="J29" s="936"/>
      <c r="K29" s="519"/>
      <c r="L29" s="518"/>
      <c r="M29" s="519" t="s">
        <v>138</v>
      </c>
      <c r="N29" s="518"/>
      <c r="O29" s="522"/>
      <c r="P29" s="521"/>
      <c r="Q29" s="519"/>
      <c r="R29" s="518"/>
      <c r="S29" s="519"/>
      <c r="T29" s="518"/>
      <c r="U29" s="522"/>
      <c r="V29" s="521"/>
      <c r="W29" s="519" t="s">
        <v>138</v>
      </c>
      <c r="X29" s="518"/>
      <c r="Y29" s="519" t="s">
        <v>138</v>
      </c>
      <c r="Z29" s="518"/>
      <c r="AA29" s="522"/>
      <c r="AB29" s="930">
        <v>1</v>
      </c>
      <c r="AC29" s="528">
        <v>14</v>
      </c>
      <c r="AD29" s="529"/>
      <c r="AE29" s="528" t="s">
        <v>138</v>
      </c>
      <c r="AF29" s="529">
        <v>1</v>
      </c>
      <c r="AG29" s="931" t="s">
        <v>612</v>
      </c>
      <c r="AH29" s="518"/>
      <c r="AI29" s="519"/>
      <c r="AJ29" s="518"/>
      <c r="AK29" s="519"/>
      <c r="AL29" s="518"/>
      <c r="AM29" s="523"/>
      <c r="AN29" s="154">
        <f t="shared" si="5"/>
        <v>1</v>
      </c>
      <c r="AO29" s="150">
        <v>10</v>
      </c>
      <c r="AP29" s="155" t="str">
        <f t="shared" si="7"/>
        <v/>
      </c>
      <c r="AQ29" s="150" t="str">
        <f t="shared" si="8"/>
        <v/>
      </c>
      <c r="AR29" s="155">
        <f t="shared" si="9"/>
        <v>1</v>
      </c>
      <c r="AS29" s="156">
        <f t="shared" si="10"/>
        <v>1</v>
      </c>
      <c r="AT29" s="890" t="s">
        <v>440</v>
      </c>
      <c r="AU29" s="890" t="s">
        <v>450</v>
      </c>
    </row>
    <row r="30" spans="1:47" ht="15.75" customHeight="1" x14ac:dyDescent="0.2">
      <c r="A30" s="145" t="s">
        <v>539</v>
      </c>
      <c r="B30" s="517" t="s">
        <v>34</v>
      </c>
      <c r="C30" s="138" t="s">
        <v>213</v>
      </c>
      <c r="D30" s="518"/>
      <c r="E30" s="519" t="s">
        <v>138</v>
      </c>
      <c r="F30" s="518"/>
      <c r="G30" s="519" t="s">
        <v>138</v>
      </c>
      <c r="H30" s="518"/>
      <c r="I30" s="520"/>
      <c r="J30" s="521"/>
      <c r="K30" s="519"/>
      <c r="L30" s="518"/>
      <c r="M30" s="519"/>
      <c r="N30" s="518"/>
      <c r="O30" s="522"/>
      <c r="P30" s="521"/>
      <c r="Q30" s="519" t="s">
        <v>138</v>
      </c>
      <c r="R30" s="518">
        <v>2</v>
      </c>
      <c r="S30" s="519">
        <v>28</v>
      </c>
      <c r="T30" s="518">
        <v>2</v>
      </c>
      <c r="U30" s="522" t="s">
        <v>70</v>
      </c>
      <c r="V30" s="521"/>
      <c r="W30" s="519" t="s">
        <v>138</v>
      </c>
      <c r="X30" s="518"/>
      <c r="Y30" s="519" t="s">
        <v>138</v>
      </c>
      <c r="Z30" s="518"/>
      <c r="AA30" s="522"/>
      <c r="AB30" s="521"/>
      <c r="AC30" s="519" t="s">
        <v>138</v>
      </c>
      <c r="AD30" s="518"/>
      <c r="AE30" s="519"/>
      <c r="AF30" s="518"/>
      <c r="AG30" s="522"/>
      <c r="AH30" s="518"/>
      <c r="AI30" s="519" t="s">
        <v>138</v>
      </c>
      <c r="AJ30" s="518"/>
      <c r="AK30" s="519" t="s">
        <v>138</v>
      </c>
      <c r="AL30" s="518"/>
      <c r="AM30" s="523"/>
      <c r="AN30" s="154" t="str">
        <f t="shared" si="5"/>
        <v/>
      </c>
      <c r="AO30" s="150" t="str">
        <f t="shared" si="6"/>
        <v/>
      </c>
      <c r="AP30" s="155">
        <f t="shared" si="7"/>
        <v>2</v>
      </c>
      <c r="AQ30" s="150">
        <f t="shared" si="8"/>
        <v>28</v>
      </c>
      <c r="AR30" s="155">
        <f t="shared" si="9"/>
        <v>2</v>
      </c>
      <c r="AS30" s="156">
        <f t="shared" si="10"/>
        <v>2</v>
      </c>
      <c r="AT30" s="890" t="s">
        <v>440</v>
      </c>
      <c r="AU30" s="890" t="s">
        <v>442</v>
      </c>
    </row>
    <row r="31" spans="1:47" ht="15.75" customHeight="1" x14ac:dyDescent="0.2">
      <c r="A31" s="145" t="s">
        <v>540</v>
      </c>
      <c r="B31" s="517" t="s">
        <v>34</v>
      </c>
      <c r="C31" s="138" t="s">
        <v>214</v>
      </c>
      <c r="D31" s="518"/>
      <c r="E31" s="519"/>
      <c r="F31" s="518"/>
      <c r="G31" s="519"/>
      <c r="H31" s="518"/>
      <c r="I31" s="520"/>
      <c r="J31" s="521"/>
      <c r="K31" s="519"/>
      <c r="L31" s="518"/>
      <c r="M31" s="519"/>
      <c r="N31" s="518"/>
      <c r="O31" s="522"/>
      <c r="P31" s="518"/>
      <c r="Q31" s="519" t="s">
        <v>138</v>
      </c>
      <c r="R31" s="518"/>
      <c r="S31" s="519" t="s">
        <v>138</v>
      </c>
      <c r="T31" s="518"/>
      <c r="U31" s="520"/>
      <c r="V31" s="521"/>
      <c r="W31" s="519"/>
      <c r="X31" s="518"/>
      <c r="Y31" s="519"/>
      <c r="Z31" s="518"/>
      <c r="AA31" s="522"/>
      <c r="AB31" s="521"/>
      <c r="AC31" s="519"/>
      <c r="AD31" s="518">
        <v>1</v>
      </c>
      <c r="AE31" s="519">
        <v>14</v>
      </c>
      <c r="AF31" s="518">
        <v>1</v>
      </c>
      <c r="AG31" s="522" t="s">
        <v>15</v>
      </c>
      <c r="AH31" s="518"/>
      <c r="AI31" s="519" t="s">
        <v>138</v>
      </c>
      <c r="AJ31" s="518"/>
      <c r="AK31" s="519"/>
      <c r="AL31" s="518"/>
      <c r="AM31" s="530"/>
      <c r="AN31" s="154" t="str">
        <f t="shared" si="5"/>
        <v/>
      </c>
      <c r="AO31" s="150" t="str">
        <f t="shared" si="6"/>
        <v/>
      </c>
      <c r="AP31" s="155">
        <f t="shared" si="7"/>
        <v>1</v>
      </c>
      <c r="AQ31" s="150">
        <f t="shared" si="8"/>
        <v>14</v>
      </c>
      <c r="AR31" s="155">
        <f t="shared" si="9"/>
        <v>1</v>
      </c>
      <c r="AS31" s="156">
        <f t="shared" si="10"/>
        <v>1</v>
      </c>
      <c r="AT31" s="890" t="s">
        <v>440</v>
      </c>
      <c r="AU31" s="890" t="s">
        <v>451</v>
      </c>
    </row>
    <row r="32" spans="1:47" s="3" customFormat="1" ht="15.75" customHeight="1" x14ac:dyDescent="0.2">
      <c r="A32" s="145" t="s">
        <v>541</v>
      </c>
      <c r="B32" s="517" t="s">
        <v>34</v>
      </c>
      <c r="C32" s="907" t="s">
        <v>215</v>
      </c>
      <c r="D32" s="518"/>
      <c r="E32" s="519"/>
      <c r="F32" s="518"/>
      <c r="G32" s="519"/>
      <c r="H32" s="518"/>
      <c r="I32" s="520"/>
      <c r="J32" s="521"/>
      <c r="K32" s="519" t="s">
        <v>138</v>
      </c>
      <c r="L32" s="518"/>
      <c r="M32" s="519" t="s">
        <v>138</v>
      </c>
      <c r="N32" s="518"/>
      <c r="O32" s="522"/>
      <c r="P32" s="518"/>
      <c r="Q32" s="519" t="s">
        <v>138</v>
      </c>
      <c r="R32" s="518"/>
      <c r="S32" s="519" t="s">
        <v>138</v>
      </c>
      <c r="T32" s="518"/>
      <c r="U32" s="520"/>
      <c r="V32" s="521"/>
      <c r="W32" s="519"/>
      <c r="X32" s="518"/>
      <c r="Y32" s="519"/>
      <c r="Z32" s="518"/>
      <c r="AA32" s="522"/>
      <c r="AB32" s="521">
        <v>1</v>
      </c>
      <c r="AC32" s="519">
        <v>14</v>
      </c>
      <c r="AD32" s="518">
        <v>1</v>
      </c>
      <c r="AE32" s="519">
        <v>14</v>
      </c>
      <c r="AF32" s="518">
        <v>1</v>
      </c>
      <c r="AG32" s="522" t="s">
        <v>612</v>
      </c>
      <c r="AH32" s="518"/>
      <c r="AI32" s="519"/>
      <c r="AJ32" s="518"/>
      <c r="AK32" s="519"/>
      <c r="AL32" s="518"/>
      <c r="AM32" s="530"/>
      <c r="AN32" s="154">
        <f t="shared" si="5"/>
        <v>1</v>
      </c>
      <c r="AO32" s="150">
        <f t="shared" si="6"/>
        <v>14</v>
      </c>
      <c r="AP32" s="155">
        <f t="shared" si="7"/>
        <v>1</v>
      </c>
      <c r="AQ32" s="150">
        <f t="shared" si="8"/>
        <v>14</v>
      </c>
      <c r="AR32" s="155">
        <f t="shared" si="9"/>
        <v>1</v>
      </c>
      <c r="AS32" s="156">
        <f t="shared" si="10"/>
        <v>2</v>
      </c>
      <c r="AT32" s="890" t="s">
        <v>440</v>
      </c>
      <c r="AU32" s="890" t="s">
        <v>450</v>
      </c>
    </row>
    <row r="33" spans="1:47" s="18" customFormat="1" ht="15.75" customHeight="1" x14ac:dyDescent="0.2">
      <c r="A33" s="143" t="s">
        <v>544</v>
      </c>
      <c r="B33" s="517" t="s">
        <v>34</v>
      </c>
      <c r="C33" s="132" t="s">
        <v>216</v>
      </c>
      <c r="D33" s="518"/>
      <c r="E33" s="519"/>
      <c r="F33" s="518"/>
      <c r="G33" s="519"/>
      <c r="H33" s="518"/>
      <c r="I33" s="520"/>
      <c r="J33" s="521"/>
      <c r="K33" s="519" t="s">
        <v>138</v>
      </c>
      <c r="L33" s="518"/>
      <c r="M33" s="519" t="s">
        <v>138</v>
      </c>
      <c r="N33" s="518"/>
      <c r="O33" s="522"/>
      <c r="P33" s="518"/>
      <c r="Q33" s="519" t="s">
        <v>138</v>
      </c>
      <c r="R33" s="518">
        <v>2</v>
      </c>
      <c r="S33" s="519">
        <v>28</v>
      </c>
      <c r="T33" s="518">
        <v>1</v>
      </c>
      <c r="U33" s="522" t="s">
        <v>612</v>
      </c>
      <c r="V33" s="521"/>
      <c r="W33" s="519" t="s">
        <v>138</v>
      </c>
      <c r="X33" s="518"/>
      <c r="Y33" s="519"/>
      <c r="Z33" s="518"/>
      <c r="AA33" s="522"/>
      <c r="AB33" s="521"/>
      <c r="AC33" s="519"/>
      <c r="AD33" s="518"/>
      <c r="AE33" s="519"/>
      <c r="AF33" s="518"/>
      <c r="AG33" s="522"/>
      <c r="AH33" s="518"/>
      <c r="AI33" s="519" t="s">
        <v>138</v>
      </c>
      <c r="AJ33" s="518"/>
      <c r="AK33" s="519"/>
      <c r="AL33" s="518"/>
      <c r="AM33" s="530"/>
      <c r="AN33" s="154" t="str">
        <f t="shared" si="5"/>
        <v/>
      </c>
      <c r="AO33" s="150" t="str">
        <f t="shared" si="6"/>
        <v/>
      </c>
      <c r="AP33" s="155">
        <f t="shared" si="7"/>
        <v>2</v>
      </c>
      <c r="AQ33" s="150">
        <f t="shared" si="8"/>
        <v>28</v>
      </c>
      <c r="AR33" s="155">
        <f t="shared" si="9"/>
        <v>1</v>
      </c>
      <c r="AS33" s="156">
        <f t="shared" si="10"/>
        <v>2</v>
      </c>
      <c r="AT33" s="890" t="s">
        <v>440</v>
      </c>
      <c r="AU33" s="890" t="s">
        <v>450</v>
      </c>
    </row>
    <row r="34" spans="1:47" s="3" customFormat="1" ht="15.75" customHeight="1" x14ac:dyDescent="0.2">
      <c r="A34" s="938" t="s">
        <v>590</v>
      </c>
      <c r="B34" s="517" t="s">
        <v>34</v>
      </c>
      <c r="C34" s="937" t="s">
        <v>217</v>
      </c>
      <c r="D34" s="518"/>
      <c r="E34" s="519"/>
      <c r="F34" s="518"/>
      <c r="G34" s="519"/>
      <c r="H34" s="518"/>
      <c r="I34" s="520"/>
      <c r="J34" s="521"/>
      <c r="K34" s="519" t="s">
        <v>138</v>
      </c>
      <c r="L34" s="518"/>
      <c r="M34" s="519" t="s">
        <v>138</v>
      </c>
      <c r="N34" s="518"/>
      <c r="O34" s="522"/>
      <c r="P34" s="518"/>
      <c r="Q34" s="519" t="s">
        <v>138</v>
      </c>
      <c r="R34" s="518"/>
      <c r="S34" s="519" t="s">
        <v>138</v>
      </c>
      <c r="T34" s="518"/>
      <c r="U34" s="520"/>
      <c r="V34" s="521"/>
      <c r="W34" s="519" t="s">
        <v>138</v>
      </c>
      <c r="X34" s="518"/>
      <c r="Y34" s="519"/>
      <c r="Z34" s="518"/>
      <c r="AA34" s="522"/>
      <c r="AB34" s="521"/>
      <c r="AC34" s="519"/>
      <c r="AD34" s="518"/>
      <c r="AE34" s="519"/>
      <c r="AF34" s="518"/>
      <c r="AG34" s="522"/>
      <c r="AH34" s="518">
        <v>1</v>
      </c>
      <c r="AI34" s="519">
        <v>10</v>
      </c>
      <c r="AJ34" s="518">
        <v>1</v>
      </c>
      <c r="AK34" s="519">
        <v>10</v>
      </c>
      <c r="AL34" s="518">
        <v>1</v>
      </c>
      <c r="AM34" s="522" t="s">
        <v>612</v>
      </c>
      <c r="AN34" s="154">
        <f t="shared" si="5"/>
        <v>1</v>
      </c>
      <c r="AO34" s="150">
        <v>10</v>
      </c>
      <c r="AP34" s="155">
        <f t="shared" si="7"/>
        <v>1</v>
      </c>
      <c r="AQ34" s="150">
        <v>10</v>
      </c>
      <c r="AR34" s="155">
        <f t="shared" si="9"/>
        <v>1</v>
      </c>
      <c r="AS34" s="156">
        <f t="shared" si="10"/>
        <v>2</v>
      </c>
      <c r="AT34" s="890" t="s">
        <v>440</v>
      </c>
      <c r="AU34" s="933" t="s">
        <v>502</v>
      </c>
    </row>
    <row r="35" spans="1:47" s="18" customFormat="1" ht="15.75" customHeight="1" x14ac:dyDescent="0.2">
      <c r="A35" s="143" t="s">
        <v>545</v>
      </c>
      <c r="B35" s="517" t="s">
        <v>34</v>
      </c>
      <c r="C35" s="140" t="s">
        <v>218</v>
      </c>
      <c r="D35" s="518"/>
      <c r="E35" s="519"/>
      <c r="F35" s="518"/>
      <c r="G35" s="519"/>
      <c r="H35" s="518"/>
      <c r="I35" s="520"/>
      <c r="J35" s="521"/>
      <c r="K35" s="519" t="s">
        <v>138</v>
      </c>
      <c r="L35" s="518"/>
      <c r="M35" s="519" t="s">
        <v>138</v>
      </c>
      <c r="N35" s="518"/>
      <c r="O35" s="522"/>
      <c r="P35" s="518"/>
      <c r="Q35" s="519" t="s">
        <v>138</v>
      </c>
      <c r="R35" s="518"/>
      <c r="S35" s="519" t="s">
        <v>138</v>
      </c>
      <c r="T35" s="518"/>
      <c r="U35" s="520"/>
      <c r="V35" s="521"/>
      <c r="W35" s="519" t="s">
        <v>138</v>
      </c>
      <c r="X35" s="518"/>
      <c r="Y35" s="519"/>
      <c r="Z35" s="518"/>
      <c r="AA35" s="522"/>
      <c r="AB35" s="521"/>
      <c r="AC35" s="519"/>
      <c r="AD35" s="518"/>
      <c r="AE35" s="519"/>
      <c r="AF35" s="518"/>
      <c r="AG35" s="522"/>
      <c r="AH35" s="518"/>
      <c r="AI35" s="519" t="s">
        <v>138</v>
      </c>
      <c r="AJ35" s="518">
        <v>1</v>
      </c>
      <c r="AK35" s="519">
        <v>10</v>
      </c>
      <c r="AL35" s="518">
        <v>1</v>
      </c>
      <c r="AM35" s="522" t="s">
        <v>612</v>
      </c>
      <c r="AN35" s="154" t="str">
        <f t="shared" si="5"/>
        <v/>
      </c>
      <c r="AO35" s="150" t="str">
        <f t="shared" si="6"/>
        <v/>
      </c>
      <c r="AP35" s="155">
        <f t="shared" si="7"/>
        <v>1</v>
      </c>
      <c r="AQ35" s="150">
        <v>10</v>
      </c>
      <c r="AR35" s="155">
        <f t="shared" si="9"/>
        <v>1</v>
      </c>
      <c r="AS35" s="156">
        <f t="shared" si="10"/>
        <v>1</v>
      </c>
      <c r="AT35" s="890" t="s">
        <v>440</v>
      </c>
      <c r="AU35" s="890" t="s">
        <v>450</v>
      </c>
    </row>
    <row r="36" spans="1:47" ht="15.75" customHeight="1" x14ac:dyDescent="0.2">
      <c r="A36" s="144" t="s">
        <v>183</v>
      </c>
      <c r="B36" s="517" t="s">
        <v>34</v>
      </c>
      <c r="C36" s="723" t="s">
        <v>184</v>
      </c>
      <c r="D36" s="518"/>
      <c r="E36" s="519" t="str">
        <f>IF(D36*15=0,"",D36*15)</f>
        <v/>
      </c>
      <c r="F36" s="525"/>
      <c r="G36" s="519" t="str">
        <f>IF(F36*15=0,"",F36*15)</f>
        <v/>
      </c>
      <c r="H36" s="526"/>
      <c r="I36" s="527"/>
      <c r="J36" s="521"/>
      <c r="K36" s="519"/>
      <c r="L36" s="525"/>
      <c r="M36" s="519" t="str">
        <f>IF(L36*15=0,"",L36*15)</f>
        <v/>
      </c>
      <c r="N36" s="526"/>
      <c r="O36" s="522"/>
      <c r="P36" s="524"/>
      <c r="Q36" s="519" t="str">
        <f>IF(P36*15=0,"",P36*15)</f>
        <v/>
      </c>
      <c r="R36" s="525"/>
      <c r="S36" s="519" t="str">
        <f>IF(R36*15=0,"",R36*15)</f>
        <v/>
      </c>
      <c r="T36" s="526"/>
      <c r="U36" s="527"/>
      <c r="V36" s="524"/>
      <c r="W36" s="519" t="str">
        <f>IF(V36*15=0,"",V36*15)</f>
        <v/>
      </c>
      <c r="X36" s="525"/>
      <c r="Y36" s="519" t="str">
        <f>IF(X36*15=0,"",X36*15)</f>
        <v/>
      </c>
      <c r="Z36" s="526"/>
      <c r="AA36" s="527"/>
      <c r="AB36" s="524"/>
      <c r="AC36" s="519" t="str">
        <f>IF(AB36*15=0,"",AB36*15)</f>
        <v/>
      </c>
      <c r="AD36" s="525"/>
      <c r="AE36" s="519" t="str">
        <f>IF(AD36*15=0,"",AD36*15)</f>
        <v/>
      </c>
      <c r="AF36" s="526"/>
      <c r="AG36" s="527"/>
      <c r="AH36" s="521"/>
      <c r="AI36" s="519" t="str">
        <f>IF(AH36*15=0,"",AH36*15)</f>
        <v/>
      </c>
      <c r="AJ36" s="518">
        <v>1</v>
      </c>
      <c r="AK36" s="519">
        <v>10</v>
      </c>
      <c r="AL36" s="526">
        <v>1</v>
      </c>
      <c r="AM36" s="522" t="s">
        <v>70</v>
      </c>
      <c r="AN36" s="154" t="str">
        <f>IF(D36+J36+P36+V36+AB36+AH36=0,"",D36+J36+P36+V36+AB36+AH36)</f>
        <v/>
      </c>
      <c r="AO36" s="150" t="str">
        <f>IF((D36+J36+P36+V36+AB36+AH36)*14=0,"",(D36+J36+P36+V36+AB36+AH36)*14)</f>
        <v/>
      </c>
      <c r="AP36" s="155">
        <f>IF(F36+L36+R36+X36+AD36+AJ36=0,"",F36+L36+R36+X36+AD36+AJ36)</f>
        <v>1</v>
      </c>
      <c r="AQ36" s="150">
        <v>10</v>
      </c>
      <c r="AR36" s="155">
        <v>1</v>
      </c>
      <c r="AS36" s="156">
        <f>IF(D36+F36+J36+L36+P36+R36+V36+X36+AB36+AD36+AH36+AJ36=0,"",D36+F36+J36+L36+P36+R36+V36+X36+AB36+AD36+AH36+AJ36)</f>
        <v>1</v>
      </c>
      <c r="AT36" s="2" t="s">
        <v>440</v>
      </c>
      <c r="AU36" s="2" t="s">
        <v>444</v>
      </c>
    </row>
    <row r="37" spans="1:47" s="23" customFormat="1" ht="15.75" customHeight="1" thickBot="1" x14ac:dyDescent="0.3">
      <c r="A37" s="412"/>
      <c r="B37" s="221"/>
      <c r="C37" s="499" t="s">
        <v>52</v>
      </c>
      <c r="D37" s="500">
        <f>SUM(D12:D35)</f>
        <v>5</v>
      </c>
      <c r="E37" s="500">
        <f>SUM(E12:E35)</f>
        <v>50</v>
      </c>
      <c r="F37" s="500">
        <f>SUM(F12:F35)</f>
        <v>2</v>
      </c>
      <c r="G37" s="500">
        <f>SUM(G12:G35)</f>
        <v>20</v>
      </c>
      <c r="H37" s="500">
        <f>SUM(H12:H35)</f>
        <v>4</v>
      </c>
      <c r="I37" s="501" t="s">
        <v>17</v>
      </c>
      <c r="J37" s="500">
        <f>SUM(J12:J35)</f>
        <v>3</v>
      </c>
      <c r="K37" s="500">
        <f>SUM(K12:K35)</f>
        <v>46</v>
      </c>
      <c r="L37" s="500">
        <f>SUM(L12:L35)</f>
        <v>5</v>
      </c>
      <c r="M37" s="500">
        <f>SUM(M12:M35)</f>
        <v>66</v>
      </c>
      <c r="N37" s="500">
        <f>SUM(N12:N35)</f>
        <v>7</v>
      </c>
      <c r="O37" s="501" t="s">
        <v>17</v>
      </c>
      <c r="P37" s="500">
        <f>SUM(P12:P35)</f>
        <v>2</v>
      </c>
      <c r="Q37" s="500">
        <f>SUM(Q12:Q35)</f>
        <v>32</v>
      </c>
      <c r="R37" s="500">
        <f>SUM(R12:R35)</f>
        <v>7</v>
      </c>
      <c r="S37" s="500">
        <f>SUM(S12:S35)</f>
        <v>94</v>
      </c>
      <c r="T37" s="500">
        <f>SUM(T12:T35)</f>
        <v>7</v>
      </c>
      <c r="U37" s="501" t="s">
        <v>17</v>
      </c>
      <c r="V37" s="500">
        <f>SUM(V12:V35)</f>
        <v>2</v>
      </c>
      <c r="W37" s="500">
        <f>SUM(W12:W35)</f>
        <v>32</v>
      </c>
      <c r="X37" s="500">
        <f>SUM(X12:X35)</f>
        <v>5</v>
      </c>
      <c r="Y37" s="500">
        <f>SUM(Y12:Y35)</f>
        <v>66</v>
      </c>
      <c r="Z37" s="500">
        <f>SUM(Z12:Z35)</f>
        <v>4</v>
      </c>
      <c r="AA37" s="501" t="s">
        <v>17</v>
      </c>
      <c r="AB37" s="500">
        <f>SUM(AB12:AB35)</f>
        <v>4</v>
      </c>
      <c r="AC37" s="500">
        <f>SUM(AC12:AC35)</f>
        <v>60</v>
      </c>
      <c r="AD37" s="500">
        <f>SUM(AD12:AD35)</f>
        <v>8</v>
      </c>
      <c r="AE37" s="500">
        <f>SUM(AE12:AE35)</f>
        <v>108</v>
      </c>
      <c r="AF37" s="500">
        <f>SUM(AF12:AF35)</f>
        <v>9</v>
      </c>
      <c r="AG37" s="501" t="s">
        <v>17</v>
      </c>
      <c r="AH37" s="500">
        <f>SUM(AH12:AH35)</f>
        <v>2</v>
      </c>
      <c r="AI37" s="500">
        <f>SUM(AI12:AI35)</f>
        <v>20</v>
      </c>
      <c r="AJ37" s="500">
        <f>SUM(AJ12:AJ35)</f>
        <v>5</v>
      </c>
      <c r="AK37" s="500">
        <f>SUM(AK12:AK35)</f>
        <v>50</v>
      </c>
      <c r="AL37" s="500">
        <f>SUM(AL12:AL36)</f>
        <v>7</v>
      </c>
      <c r="AM37" s="501" t="s">
        <v>17</v>
      </c>
      <c r="AN37" s="500">
        <f>SUM(AN12:AN35)</f>
        <v>18</v>
      </c>
      <c r="AO37" s="500">
        <f>SUM(AO12:AO35)</f>
        <v>240</v>
      </c>
      <c r="AP37" s="500">
        <f>SUM(AP12:AP35)</f>
        <v>32</v>
      </c>
      <c r="AQ37" s="500">
        <f>SUM(AQ12:AQ35)</f>
        <v>438</v>
      </c>
      <c r="AR37" s="500">
        <f>SUM(AR12:AR36)</f>
        <v>38</v>
      </c>
      <c r="AS37" s="500">
        <f>SUM(AS12:AS35)</f>
        <v>51</v>
      </c>
    </row>
    <row r="38" spans="1:47" s="23" customFormat="1" ht="15.75" customHeight="1" thickBot="1" x14ac:dyDescent="0.3">
      <c r="A38" s="416"/>
      <c r="B38" s="417"/>
      <c r="C38" s="418" t="s">
        <v>42</v>
      </c>
      <c r="D38" s="419">
        <f>D10+D37</f>
        <v>16</v>
      </c>
      <c r="E38" s="419">
        <f>E10+E37</f>
        <v>186</v>
      </c>
      <c r="F38" s="419">
        <f>F10+F37</f>
        <v>28</v>
      </c>
      <c r="G38" s="419">
        <f>G10+G37</f>
        <v>310</v>
      </c>
      <c r="H38" s="419">
        <f>H10+H37</f>
        <v>29</v>
      </c>
      <c r="I38" s="420" t="s">
        <v>17</v>
      </c>
      <c r="J38" s="419">
        <f>J10+J37</f>
        <v>12</v>
      </c>
      <c r="K38" s="419">
        <f>K10+K37</f>
        <v>180</v>
      </c>
      <c r="L38" s="419">
        <f>L10+L37</f>
        <v>19</v>
      </c>
      <c r="M38" s="419">
        <f>M10+M37</f>
        <v>266</v>
      </c>
      <c r="N38" s="419">
        <f>N10+N37</f>
        <v>29</v>
      </c>
      <c r="O38" s="420" t="s">
        <v>17</v>
      </c>
      <c r="P38" s="419">
        <f>P10+P37</f>
        <v>12</v>
      </c>
      <c r="Q38" s="419">
        <f>Q10+Q37</f>
        <v>172</v>
      </c>
      <c r="R38" s="419">
        <f>R10+R37</f>
        <v>21</v>
      </c>
      <c r="S38" s="419">
        <f>S10+S37</f>
        <v>290</v>
      </c>
      <c r="T38" s="419">
        <f>T10+T37</f>
        <v>31</v>
      </c>
      <c r="U38" s="420" t="s">
        <v>17</v>
      </c>
      <c r="V38" s="419">
        <f>V10+V37</f>
        <v>8</v>
      </c>
      <c r="W38" s="419">
        <f>W10+W37</f>
        <v>116</v>
      </c>
      <c r="X38" s="419">
        <f>X10+X37</f>
        <v>21</v>
      </c>
      <c r="Y38" s="419">
        <f>Y10+Y37</f>
        <v>290</v>
      </c>
      <c r="Z38" s="419">
        <f>Z10+Z37</f>
        <v>28</v>
      </c>
      <c r="AA38" s="420" t="s">
        <v>17</v>
      </c>
      <c r="AB38" s="419">
        <f>AB10+AB37</f>
        <v>12</v>
      </c>
      <c r="AC38" s="419">
        <f>AC10+AC37</f>
        <v>172</v>
      </c>
      <c r="AD38" s="419">
        <f>AD10+AD37</f>
        <v>21</v>
      </c>
      <c r="AE38" s="419">
        <f>AE10+AE37</f>
        <v>290</v>
      </c>
      <c r="AF38" s="419">
        <f>AF10+AF37</f>
        <v>33</v>
      </c>
      <c r="AG38" s="420" t="s">
        <v>17</v>
      </c>
      <c r="AH38" s="419">
        <f>AH10+AH37</f>
        <v>5</v>
      </c>
      <c r="AI38" s="419">
        <f>AI10+AI37</f>
        <v>54</v>
      </c>
      <c r="AJ38" s="419">
        <f>AJ10+AJ37</f>
        <v>21</v>
      </c>
      <c r="AK38" s="419">
        <f>AK10+AK37</f>
        <v>210</v>
      </c>
      <c r="AL38" s="419">
        <f>AL10+AL37</f>
        <v>30</v>
      </c>
      <c r="AM38" s="420" t="s">
        <v>17</v>
      </c>
      <c r="AN38" s="421">
        <f t="shared" ref="AN38:AS38" si="13">AN10+AN37</f>
        <v>65</v>
      </c>
      <c r="AO38" s="421">
        <f t="shared" si="13"/>
        <v>998</v>
      </c>
      <c r="AP38" s="421">
        <f t="shared" si="13"/>
        <v>132</v>
      </c>
      <c r="AQ38" s="421">
        <f t="shared" si="13"/>
        <v>1600</v>
      </c>
      <c r="AR38" s="421">
        <f t="shared" si="13"/>
        <v>180</v>
      </c>
      <c r="AS38" s="421">
        <f t="shared" si="13"/>
        <v>197</v>
      </c>
    </row>
    <row r="39" spans="1:47" ht="18.75" customHeight="1" x14ac:dyDescent="0.2">
      <c r="A39" s="502"/>
      <c r="B39" s="422"/>
      <c r="C39" s="423" t="s">
        <v>16</v>
      </c>
      <c r="D39" s="1084"/>
      <c r="E39" s="1085"/>
      <c r="F39" s="1085"/>
      <c r="G39" s="1085"/>
      <c r="H39" s="1085"/>
      <c r="I39" s="1085"/>
      <c r="J39" s="1085"/>
      <c r="K39" s="1085"/>
      <c r="L39" s="1085"/>
      <c r="M39" s="1085"/>
      <c r="N39" s="1085"/>
      <c r="O39" s="1085"/>
      <c r="P39" s="1085"/>
      <c r="Q39" s="1085"/>
      <c r="R39" s="1085"/>
      <c r="S39" s="1085"/>
      <c r="T39" s="1085"/>
      <c r="U39" s="1085"/>
      <c r="V39" s="1085"/>
      <c r="W39" s="1085"/>
      <c r="X39" s="1085"/>
      <c r="Y39" s="1085"/>
      <c r="Z39" s="1085"/>
      <c r="AA39" s="1085"/>
      <c r="AB39" s="1084"/>
      <c r="AC39" s="1085"/>
      <c r="AD39" s="1085"/>
      <c r="AE39" s="1085"/>
      <c r="AF39" s="1085"/>
      <c r="AG39" s="1085"/>
      <c r="AH39" s="1085"/>
      <c r="AI39" s="1085"/>
      <c r="AJ39" s="1085"/>
      <c r="AK39" s="1085"/>
      <c r="AL39" s="1085"/>
      <c r="AM39" s="1085"/>
      <c r="AN39" s="1082"/>
      <c r="AO39" s="1081"/>
      <c r="AP39" s="1081"/>
      <c r="AQ39" s="1081"/>
      <c r="AR39" s="1081"/>
      <c r="AS39" s="1081"/>
      <c r="AT39" s="84"/>
      <c r="AU39" s="84"/>
    </row>
    <row r="40" spans="1:47" s="3" customFormat="1" ht="15.75" customHeight="1" thickBot="1" x14ac:dyDescent="0.25">
      <c r="A40" s="144" t="s">
        <v>627</v>
      </c>
      <c r="B40" s="166" t="s">
        <v>15</v>
      </c>
      <c r="C40" s="135" t="s">
        <v>340</v>
      </c>
      <c r="D40" s="231"/>
      <c r="E40" s="150" t="str">
        <f>IF(D40*15=0,"",D40*15)</f>
        <v/>
      </c>
      <c r="F40" s="232"/>
      <c r="G40" s="150" t="str">
        <f>IF(F40*15=0,"",F40*15)</f>
        <v/>
      </c>
      <c r="H40" s="233" t="s">
        <v>17</v>
      </c>
      <c r="I40" s="234"/>
      <c r="J40" s="231"/>
      <c r="K40" s="150" t="str">
        <f>IF(J40*15=0,"",J40*15)</f>
        <v/>
      </c>
      <c r="L40" s="232"/>
      <c r="M40" s="150" t="str">
        <f>IF(L40*15=0,"",L40*15)</f>
        <v/>
      </c>
      <c r="N40" s="233" t="s">
        <v>17</v>
      </c>
      <c r="O40" s="234"/>
      <c r="P40" s="231"/>
      <c r="Q40" s="150" t="str">
        <f>IF(P40*15=0,"",P40*15)</f>
        <v/>
      </c>
      <c r="R40" s="232"/>
      <c r="S40" s="150" t="str">
        <f>IF(R40*15=0,"",R40*15)</f>
        <v/>
      </c>
      <c r="T40" s="233" t="s">
        <v>17</v>
      </c>
      <c r="U40" s="234"/>
      <c r="V40" s="231"/>
      <c r="W40" s="150" t="str">
        <f>IF(V40*15=0,"",V40*15)</f>
        <v/>
      </c>
      <c r="X40" s="232"/>
      <c r="Y40" s="150" t="str">
        <f>IF(X40*15=0,"",X40*15)</f>
        <v/>
      </c>
      <c r="Z40" s="233" t="s">
        <v>17</v>
      </c>
      <c r="AA40" s="234"/>
      <c r="AB40" s="231"/>
      <c r="AC40" s="150" t="str">
        <f>IF(AB40*15=0,"",AB40*15)</f>
        <v/>
      </c>
      <c r="AD40" s="232"/>
      <c r="AE40" s="150" t="str">
        <f>IF(AD40*15=0,"",AD40*15)</f>
        <v/>
      </c>
      <c r="AF40" s="233" t="s">
        <v>17</v>
      </c>
      <c r="AG40" s="234"/>
      <c r="AH40" s="231"/>
      <c r="AI40" s="150" t="str">
        <f>IF(AH40*15=0,"",AH40*15)</f>
        <v/>
      </c>
      <c r="AJ40" s="232"/>
      <c r="AK40" s="150" t="str">
        <f>IF(AJ40*15=0,"",AJ40*15)</f>
        <v/>
      </c>
      <c r="AL40" s="233" t="s">
        <v>17</v>
      </c>
      <c r="AM40" s="149" t="s">
        <v>351</v>
      </c>
      <c r="AN40" s="237" t="str">
        <f>IF(D40+J40+P40+V40+AB40+AH40=0,"",D40+J40+P40+V40+AB40+AH40)</f>
        <v/>
      </c>
      <c r="AO40" s="238" t="str">
        <f>IF((D40+J40+P40+V40+AB40+AH40)*15=0,"",(D40+J40+P40+V40+AB40+AH40)*15)</f>
        <v/>
      </c>
      <c r="AP40" s="239" t="str">
        <f>IF(F40+L40+R40+X40+AD40+AJ40=0,"",F40+L40+R40+X40+AD40+AJ40)</f>
        <v/>
      </c>
      <c r="AQ40" s="238" t="str">
        <f>IF((F40+L40+R40+X40+AD40+AJ40)*15=0,"",(F40+L40+R40+X40+AD40+AJ40)*15)</f>
        <v/>
      </c>
      <c r="AR40" s="233" t="s">
        <v>17</v>
      </c>
      <c r="AS40" s="448" t="str">
        <f>IF(D40+F40+J40+L40+P40+R40+V40+X40+AB40+AD40+AH40+AJ40=0,"",D40+F40+J40+L40+P40+R40+V40+X40+AB40+AD40+AH40+AJ40)</f>
        <v/>
      </c>
      <c r="AT40" s="17"/>
      <c r="AU40" s="17"/>
    </row>
    <row r="41" spans="1:47" ht="15.75" customHeight="1" thickBot="1" x14ac:dyDescent="0.25">
      <c r="A41" s="449"/>
      <c r="B41" s="450"/>
      <c r="C41" s="451" t="s">
        <v>18</v>
      </c>
      <c r="D41" s="452">
        <f>SUM(D40:D40)</f>
        <v>0</v>
      </c>
      <c r="E41" s="453" t="str">
        <f>IF(D41*14=0,"",D41*14)</f>
        <v/>
      </c>
      <c r="F41" s="454">
        <f>SUM(F40:F40)</f>
        <v>0</v>
      </c>
      <c r="G41" s="453" t="str">
        <f>IF(F41*14=0,"",F41*14)</f>
        <v/>
      </c>
      <c r="H41" s="455" t="s">
        <v>17</v>
      </c>
      <c r="I41" s="456" t="s">
        <v>17</v>
      </c>
      <c r="J41" s="457">
        <f>SUM(J40:J40)</f>
        <v>0</v>
      </c>
      <c r="K41" s="453" t="str">
        <f>IF(J41*14=0,"",J41*14)</f>
        <v/>
      </c>
      <c r="L41" s="454">
        <f>SUM(L40:L40)</f>
        <v>0</v>
      </c>
      <c r="M41" s="453" t="str">
        <f>IF(L41*14=0,"",L41*14)</f>
        <v/>
      </c>
      <c r="N41" s="455" t="s">
        <v>17</v>
      </c>
      <c r="O41" s="456" t="s">
        <v>17</v>
      </c>
      <c r="P41" s="452">
        <f>SUM(P40:P40)</f>
        <v>0</v>
      </c>
      <c r="Q41" s="453">
        <v>0</v>
      </c>
      <c r="R41" s="454">
        <f>SUM(R40:R40)</f>
        <v>0</v>
      </c>
      <c r="S41" s="453" t="str">
        <f>IF(R41*14=0,"",R41*14)</f>
        <v/>
      </c>
      <c r="T41" s="450" t="s">
        <v>17</v>
      </c>
      <c r="U41" s="456" t="s">
        <v>17</v>
      </c>
      <c r="V41" s="457">
        <f>SUM(V40:V40)</f>
        <v>0</v>
      </c>
      <c r="W41" s="453" t="str">
        <f>IF(V41*14=0,"",V41*14)</f>
        <v/>
      </c>
      <c r="X41" s="454">
        <f>SUM(X40:X40)</f>
        <v>0</v>
      </c>
      <c r="Y41" s="453" t="str">
        <f>IF(X41*14=0,"",X41*14)</f>
        <v/>
      </c>
      <c r="Z41" s="455" t="s">
        <v>17</v>
      </c>
      <c r="AA41" s="456" t="s">
        <v>17</v>
      </c>
      <c r="AB41" s="452">
        <f>SUM(AB40:AB40)</f>
        <v>0</v>
      </c>
      <c r="AC41" s="453" t="str">
        <f>IF(AB41*14=0,"",AB41*14)</f>
        <v/>
      </c>
      <c r="AD41" s="454">
        <f>SUM(AD40:AD40)</f>
        <v>0</v>
      </c>
      <c r="AE41" s="453" t="str">
        <f>IF(AD41*14=0,"",AD41*14)</f>
        <v/>
      </c>
      <c r="AF41" s="455" t="s">
        <v>17</v>
      </c>
      <c r="AG41" s="456" t="s">
        <v>17</v>
      </c>
      <c r="AH41" s="457">
        <f>SUM(AH40:AH40)</f>
        <v>0</v>
      </c>
      <c r="AI41" s="453">
        <v>10</v>
      </c>
      <c r="AJ41" s="454">
        <f>SUM(AJ40:AJ40)</f>
        <v>0</v>
      </c>
      <c r="AK41" s="453" t="str">
        <f>IF(AJ41*14=0,"",AJ41*14)</f>
        <v/>
      </c>
      <c r="AL41" s="455" t="s">
        <v>17</v>
      </c>
      <c r="AM41" s="456" t="s">
        <v>17</v>
      </c>
      <c r="AN41" s="458">
        <v>1</v>
      </c>
      <c r="AO41" s="459">
        <v>10</v>
      </c>
      <c r="AP41" s="460" t="str">
        <f>IF(F41+L41+R41+X41+AD41+AJ41=0,"",F41+L41+R41+X41+AD41+AJ41)</f>
        <v/>
      </c>
      <c r="AQ41" s="461"/>
      <c r="AR41" s="455" t="s">
        <v>17</v>
      </c>
      <c r="AS41" s="462" t="s">
        <v>41</v>
      </c>
    </row>
    <row r="42" spans="1:47" ht="15.75" customHeight="1" thickBot="1" x14ac:dyDescent="0.25">
      <c r="A42" s="463"/>
      <c r="B42" s="464"/>
      <c r="C42" s="465" t="s">
        <v>43</v>
      </c>
      <c r="D42" s="466">
        <f>D38+D41</f>
        <v>16</v>
      </c>
      <c r="E42" s="467">
        <f>SUM(E38,E41)</f>
        <v>186</v>
      </c>
      <c r="F42" s="468">
        <f>F38+F41</f>
        <v>28</v>
      </c>
      <c r="G42" s="467">
        <f>SUM(G38,G41)</f>
        <v>310</v>
      </c>
      <c r="H42" s="469" t="s">
        <v>17</v>
      </c>
      <c r="I42" s="470" t="s">
        <v>17</v>
      </c>
      <c r="J42" s="471">
        <f>J38+J41</f>
        <v>12</v>
      </c>
      <c r="K42" s="467">
        <f>SUM(K38,K41)</f>
        <v>180</v>
      </c>
      <c r="L42" s="468">
        <f>L38+L41</f>
        <v>19</v>
      </c>
      <c r="M42" s="467">
        <f>SUM(M38,M41)</f>
        <v>266</v>
      </c>
      <c r="N42" s="469" t="s">
        <v>17</v>
      </c>
      <c r="O42" s="470" t="s">
        <v>17</v>
      </c>
      <c r="P42" s="466">
        <f>P38+P41</f>
        <v>12</v>
      </c>
      <c r="Q42" s="467">
        <f>SUM(Q38,Q41)</f>
        <v>172</v>
      </c>
      <c r="R42" s="468">
        <f>R38+R41</f>
        <v>21</v>
      </c>
      <c r="S42" s="467">
        <f>SUM(S38,S41)</f>
        <v>290</v>
      </c>
      <c r="T42" s="472" t="s">
        <v>17</v>
      </c>
      <c r="U42" s="470" t="s">
        <v>17</v>
      </c>
      <c r="V42" s="471">
        <f>V38+V41</f>
        <v>8</v>
      </c>
      <c r="W42" s="467">
        <f>SUM(W38,W41)</f>
        <v>116</v>
      </c>
      <c r="X42" s="468">
        <f>X38+X41</f>
        <v>21</v>
      </c>
      <c r="Y42" s="467">
        <f>SUM(Y38,Y41)</f>
        <v>290</v>
      </c>
      <c r="Z42" s="469" t="s">
        <v>17</v>
      </c>
      <c r="AA42" s="470" t="s">
        <v>17</v>
      </c>
      <c r="AB42" s="466">
        <f>AB38+AB41</f>
        <v>12</v>
      </c>
      <c r="AC42" s="467">
        <f>SUM(AC38,AC41)</f>
        <v>172</v>
      </c>
      <c r="AD42" s="468">
        <f>AD38+AD41</f>
        <v>21</v>
      </c>
      <c r="AE42" s="467">
        <f>SUM(AE38,AE41)</f>
        <v>290</v>
      </c>
      <c r="AF42" s="469" t="s">
        <v>17</v>
      </c>
      <c r="AG42" s="470" t="s">
        <v>17</v>
      </c>
      <c r="AH42" s="471">
        <f>AH38+AH41</f>
        <v>5</v>
      </c>
      <c r="AI42" s="467">
        <f>SUM(AI38,AI41)</f>
        <v>64</v>
      </c>
      <c r="AJ42" s="468">
        <f>AJ38+AJ41</f>
        <v>21</v>
      </c>
      <c r="AK42" s="467">
        <f>SUM(AK38,AK41)</f>
        <v>210</v>
      </c>
      <c r="AL42" s="469" t="s">
        <v>17</v>
      </c>
      <c r="AM42" s="470" t="s">
        <v>17</v>
      </c>
      <c r="AN42" s="473">
        <f>IF(D42+J42+P42+V42+AB42+AH42=0,"",D42+J42+P42+V42+AB42+AH42)</f>
        <v>65</v>
      </c>
      <c r="AO42" s="271">
        <v>1008</v>
      </c>
      <c r="AP42" s="474">
        <f>IF(F42+L42+R42+X42+AD42+AJ42=0,"",F42+L42+R42+X42+AD42+AJ42)</f>
        <v>131</v>
      </c>
      <c r="AQ42" s="271">
        <v>1606</v>
      </c>
      <c r="AR42" s="469" t="s">
        <v>17</v>
      </c>
      <c r="AS42" s="475" t="s">
        <v>41</v>
      </c>
    </row>
    <row r="43" spans="1:47" ht="15.75" customHeight="1" thickTop="1" thickBot="1" x14ac:dyDescent="0.25">
      <c r="A43" s="503"/>
      <c r="B43" s="476"/>
      <c r="C43" s="477"/>
      <c r="D43" s="1084"/>
      <c r="E43" s="1085"/>
      <c r="F43" s="1085"/>
      <c r="G43" s="1085"/>
      <c r="H43" s="1085"/>
      <c r="I43" s="1085"/>
      <c r="J43" s="1085"/>
      <c r="K43" s="1085"/>
      <c r="L43" s="1085"/>
      <c r="M43" s="1085"/>
      <c r="N43" s="1085"/>
      <c r="O43" s="1085"/>
      <c r="P43" s="1085"/>
      <c r="Q43" s="1085"/>
      <c r="R43" s="1085"/>
      <c r="S43" s="1085"/>
      <c r="T43" s="1085"/>
      <c r="U43" s="1085"/>
      <c r="V43" s="1085"/>
      <c r="W43" s="1085"/>
      <c r="X43" s="1085"/>
      <c r="Y43" s="1085"/>
      <c r="Z43" s="1085"/>
      <c r="AA43" s="1085"/>
      <c r="AB43" s="1084"/>
      <c r="AC43" s="1085"/>
      <c r="AD43" s="1085"/>
      <c r="AE43" s="1085"/>
      <c r="AF43" s="1085"/>
      <c r="AG43" s="1085"/>
      <c r="AH43" s="1085"/>
      <c r="AI43" s="1085"/>
      <c r="AJ43" s="1085"/>
      <c r="AK43" s="1085"/>
      <c r="AL43" s="1085"/>
      <c r="AM43" s="1085"/>
      <c r="AN43" s="1082"/>
      <c r="AO43" s="1081"/>
      <c r="AP43" s="1081"/>
      <c r="AQ43" s="1081"/>
      <c r="AR43" s="1081"/>
      <c r="AS43" s="1083"/>
    </row>
    <row r="44" spans="1:47" ht="15.75" customHeight="1" thickTop="1" x14ac:dyDescent="0.2">
      <c r="A44" s="504" t="s">
        <v>193</v>
      </c>
      <c r="B44" s="478" t="s">
        <v>15</v>
      </c>
      <c r="C44" s="479" t="s">
        <v>20</v>
      </c>
      <c r="D44" s="480"/>
      <c r="E44" s="480"/>
      <c r="F44" s="480"/>
      <c r="G44" s="480"/>
      <c r="H44" s="480"/>
      <c r="I44" s="480"/>
      <c r="J44" s="480"/>
      <c r="K44" s="480"/>
      <c r="L44" s="480"/>
      <c r="M44" s="481">
        <v>160</v>
      </c>
      <c r="N44" s="481" t="s">
        <v>17</v>
      </c>
      <c r="O44" s="481" t="s">
        <v>141</v>
      </c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80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0"/>
      <c r="AL44" s="480"/>
      <c r="AM44" s="482"/>
      <c r="AN44" s="86"/>
      <c r="AO44" s="87"/>
      <c r="AP44" s="87"/>
      <c r="AQ44" s="87"/>
      <c r="AR44" s="87"/>
      <c r="AS44" s="88"/>
    </row>
    <row r="45" spans="1:47" ht="15.75" customHeight="1" x14ac:dyDescent="0.2">
      <c r="A45" s="505" t="s">
        <v>194</v>
      </c>
      <c r="B45" s="364" t="s">
        <v>15</v>
      </c>
      <c r="C45" s="365" t="s">
        <v>21</v>
      </c>
      <c r="D45" s="293"/>
      <c r="E45" s="293"/>
      <c r="F45" s="293"/>
      <c r="G45" s="293"/>
      <c r="H45" s="483"/>
      <c r="I45" s="483"/>
      <c r="J45" s="483"/>
      <c r="K45" s="293"/>
      <c r="L45" s="293"/>
      <c r="M45" s="293"/>
      <c r="N45" s="483"/>
      <c r="O45" s="483"/>
      <c r="P45" s="483"/>
      <c r="Q45" s="293"/>
      <c r="R45" s="293"/>
      <c r="S45" s="293"/>
      <c r="T45" s="483"/>
      <c r="U45" s="483"/>
      <c r="V45" s="483"/>
      <c r="W45" s="293"/>
      <c r="X45" s="293"/>
      <c r="Y45" s="346">
        <v>160</v>
      </c>
      <c r="Z45" s="347" t="s">
        <v>17</v>
      </c>
      <c r="AA45" s="347" t="s">
        <v>141</v>
      </c>
      <c r="AB45" s="483"/>
      <c r="AC45" s="293"/>
      <c r="AD45" s="293"/>
      <c r="AE45" s="293"/>
      <c r="AF45" s="483"/>
      <c r="AG45" s="483"/>
      <c r="AH45" s="483"/>
      <c r="AI45" s="293"/>
      <c r="AJ45" s="293"/>
      <c r="AK45" s="232"/>
      <c r="AL45" s="169"/>
      <c r="AM45" s="484"/>
      <c r="AN45" s="86"/>
      <c r="AO45" s="87"/>
      <c r="AP45" s="87"/>
      <c r="AQ45" s="87"/>
      <c r="AR45" s="87"/>
      <c r="AS45" s="88"/>
    </row>
    <row r="46" spans="1:47" ht="15.75" customHeight="1" thickBot="1" x14ac:dyDescent="0.25">
      <c r="A46" s="506" t="s">
        <v>195</v>
      </c>
      <c r="B46" s="373" t="s">
        <v>15</v>
      </c>
      <c r="C46" s="374" t="s">
        <v>33</v>
      </c>
      <c r="D46" s="485"/>
      <c r="E46" s="485"/>
      <c r="F46" s="485"/>
      <c r="G46" s="485"/>
      <c r="H46" s="486"/>
      <c r="I46" s="486"/>
      <c r="J46" s="486"/>
      <c r="K46" s="485"/>
      <c r="L46" s="485"/>
      <c r="M46" s="485"/>
      <c r="N46" s="486"/>
      <c r="O46" s="486"/>
      <c r="P46" s="486"/>
      <c r="Q46" s="485"/>
      <c r="R46" s="485"/>
      <c r="S46" s="485"/>
      <c r="T46" s="486"/>
      <c r="U46" s="486"/>
      <c r="V46" s="486"/>
      <c r="W46" s="485"/>
      <c r="X46" s="485"/>
      <c r="Y46" s="485"/>
      <c r="Z46" s="486"/>
      <c r="AA46" s="486"/>
      <c r="AB46" s="486"/>
      <c r="AC46" s="485"/>
      <c r="AD46" s="485"/>
      <c r="AE46" s="485"/>
      <c r="AF46" s="486"/>
      <c r="AG46" s="486"/>
      <c r="AH46" s="486"/>
      <c r="AI46" s="485"/>
      <c r="AJ46" s="485"/>
      <c r="AK46" s="346">
        <v>80</v>
      </c>
      <c r="AL46" s="347" t="s">
        <v>17</v>
      </c>
      <c r="AM46" s="347" t="s">
        <v>141</v>
      </c>
      <c r="AN46" s="86"/>
      <c r="AO46" s="87"/>
      <c r="AP46" s="87"/>
      <c r="AQ46" s="87"/>
      <c r="AR46" s="87"/>
      <c r="AS46" s="88"/>
    </row>
    <row r="47" spans="1:47" ht="10.15" customHeight="1" thickTop="1" x14ac:dyDescent="0.2">
      <c r="A47" s="1094"/>
      <c r="B47" s="1095"/>
      <c r="C47" s="1095"/>
      <c r="D47" s="1095"/>
      <c r="E47" s="1095"/>
      <c r="F47" s="1095"/>
      <c r="G47" s="1095"/>
      <c r="H47" s="1095"/>
      <c r="I47" s="1095"/>
      <c r="J47" s="1095"/>
      <c r="K47" s="1095"/>
      <c r="L47" s="1095"/>
      <c r="M47" s="1095"/>
      <c r="N47" s="1095"/>
      <c r="O47" s="1095"/>
      <c r="P47" s="1095"/>
      <c r="Q47" s="1095"/>
      <c r="R47" s="1095"/>
      <c r="S47" s="1095"/>
      <c r="T47" s="1095"/>
      <c r="U47" s="1095"/>
      <c r="V47" s="1095"/>
      <c r="W47" s="1095"/>
      <c r="X47" s="1095"/>
      <c r="Y47" s="1095"/>
      <c r="Z47" s="1095"/>
      <c r="AA47" s="1095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91"/>
      <c r="AO47" s="92"/>
      <c r="AP47" s="92"/>
      <c r="AQ47" s="92"/>
      <c r="AR47" s="92"/>
      <c r="AS47" s="93"/>
    </row>
    <row r="48" spans="1:47" ht="15.75" customHeight="1" x14ac:dyDescent="0.2">
      <c r="A48" s="1091" t="s">
        <v>22</v>
      </c>
      <c r="B48" s="1092"/>
      <c r="C48" s="1092"/>
      <c r="D48" s="1092"/>
      <c r="E48" s="1092"/>
      <c r="F48" s="1092"/>
      <c r="G48" s="1092"/>
      <c r="H48" s="1092"/>
      <c r="I48" s="1092"/>
      <c r="J48" s="1092"/>
      <c r="K48" s="1092"/>
      <c r="L48" s="1092"/>
      <c r="M48" s="1092"/>
      <c r="N48" s="1092"/>
      <c r="O48" s="1092"/>
      <c r="P48" s="1092"/>
      <c r="Q48" s="1092"/>
      <c r="R48" s="1092"/>
      <c r="S48" s="1092"/>
      <c r="T48" s="1092"/>
      <c r="U48" s="1092"/>
      <c r="V48" s="1092"/>
      <c r="W48" s="1092"/>
      <c r="X48" s="1092"/>
      <c r="Y48" s="1092"/>
      <c r="Z48" s="1092"/>
      <c r="AA48" s="1092"/>
      <c r="AB48" s="490"/>
      <c r="AC48" s="490"/>
      <c r="AD48" s="490"/>
      <c r="AE48" s="490"/>
      <c r="AF48" s="490"/>
      <c r="AG48" s="490"/>
      <c r="AH48" s="490"/>
      <c r="AI48" s="490"/>
      <c r="AJ48" s="490"/>
      <c r="AK48" s="490"/>
      <c r="AL48" s="490"/>
      <c r="AM48" s="490"/>
      <c r="AN48" s="91"/>
      <c r="AO48" s="92"/>
      <c r="AP48" s="92"/>
      <c r="AQ48" s="92"/>
      <c r="AR48" s="92"/>
      <c r="AS48" s="93"/>
    </row>
    <row r="49" spans="1:45" ht="15.75" customHeight="1" x14ac:dyDescent="0.2">
      <c r="A49" s="491"/>
      <c r="B49" s="280"/>
      <c r="C49" s="492" t="s">
        <v>23</v>
      </c>
      <c r="D49" s="356"/>
      <c r="E49" s="353"/>
      <c r="F49" s="353"/>
      <c r="G49" s="353"/>
      <c r="H49" s="155"/>
      <c r="I49" s="357" t="str">
        <f>IF(COUNTIF(I12:I46,"A")=0,"",COUNTIF(I12:I46,"A"))</f>
        <v/>
      </c>
      <c r="J49" s="356"/>
      <c r="K49" s="353"/>
      <c r="L49" s="353"/>
      <c r="M49" s="353"/>
      <c r="N49" s="155"/>
      <c r="O49" s="357">
        <f>IF(COUNTIF(O12:O46,"A")=0,"",COUNTIF(O12:O46,"A"))</f>
        <v>1</v>
      </c>
      <c r="P49" s="356"/>
      <c r="Q49" s="353"/>
      <c r="R49" s="353"/>
      <c r="S49" s="353"/>
      <c r="T49" s="155"/>
      <c r="U49" s="357" t="str">
        <f>IF(COUNTIF(U12:U46,"A")=0,"",COUNTIF(U12:U46,"A"))</f>
        <v/>
      </c>
      <c r="V49" s="356"/>
      <c r="W49" s="353"/>
      <c r="X49" s="353"/>
      <c r="Y49" s="353"/>
      <c r="Z49" s="155"/>
      <c r="AA49" s="357">
        <f>IF(COUNTIF(AA12:AA46,"A")=0,"",COUNTIF(AA12:AA46,"A"))</f>
        <v>1</v>
      </c>
      <c r="AB49" s="356"/>
      <c r="AC49" s="353"/>
      <c r="AD49" s="353"/>
      <c r="AE49" s="353"/>
      <c r="AF49" s="155"/>
      <c r="AG49" s="357" t="str">
        <f>IF(COUNTIF(AG12:AG46,"A")=0,"",COUNTIF(AG12:AG46,"A"))</f>
        <v/>
      </c>
      <c r="AH49" s="356"/>
      <c r="AI49" s="353"/>
      <c r="AJ49" s="353"/>
      <c r="AK49" s="353"/>
      <c r="AL49" s="155"/>
      <c r="AM49" s="357">
        <f>IF(COUNTIF(AM12:AM46,"A")=0,"",COUNTIF(AM12:AM46,"A"))</f>
        <v>1</v>
      </c>
      <c r="AN49" s="352"/>
      <c r="AO49" s="353"/>
      <c r="AP49" s="353"/>
      <c r="AQ49" s="353"/>
      <c r="AR49" s="155"/>
      <c r="AS49" s="493">
        <f t="shared" ref="AS49:AS61" si="14">IF(SUM(I49:AM49)=0,"",SUM(I49:AM49))</f>
        <v>3</v>
      </c>
    </row>
    <row r="50" spans="1:45" ht="15.75" customHeight="1" x14ac:dyDescent="0.2">
      <c r="A50" s="491"/>
      <c r="B50" s="280"/>
      <c r="C50" s="492" t="s">
        <v>24</v>
      </c>
      <c r="D50" s="356"/>
      <c r="E50" s="353"/>
      <c r="F50" s="353"/>
      <c r="G50" s="353"/>
      <c r="H50" s="155"/>
      <c r="I50" s="357" t="str">
        <f>IF(COUNTIF(I12:I46,"B")=0,"",COUNTIF(I12:I46,"B"))</f>
        <v/>
      </c>
      <c r="J50" s="356"/>
      <c r="K50" s="353"/>
      <c r="L50" s="353"/>
      <c r="M50" s="353"/>
      <c r="N50" s="155"/>
      <c r="O50" s="357" t="str">
        <f>IF(COUNTIF(O12:O46,"B")=0,"",COUNTIF(O12:O46,"B"))</f>
        <v/>
      </c>
      <c r="P50" s="356"/>
      <c r="Q50" s="353"/>
      <c r="R50" s="353"/>
      <c r="S50" s="353"/>
      <c r="T50" s="155"/>
      <c r="U50" s="357" t="str">
        <f>IF(COUNTIF(U12:U46,"B")=0,"",COUNTIF(U12:U46,"B"))</f>
        <v/>
      </c>
      <c r="V50" s="356"/>
      <c r="W50" s="353"/>
      <c r="X50" s="353"/>
      <c r="Y50" s="353"/>
      <c r="Z50" s="155"/>
      <c r="AA50" s="357" t="str">
        <f>IF(COUNTIF(AA12:AA46,"B")=0,"",COUNTIF(AA12:AA46,"B"))</f>
        <v/>
      </c>
      <c r="AB50" s="356"/>
      <c r="AC50" s="353"/>
      <c r="AD50" s="353"/>
      <c r="AE50" s="353"/>
      <c r="AF50" s="155"/>
      <c r="AG50" s="357" t="str">
        <f>IF(COUNTIF(AG12:AG46,"B")=0,"",COUNTIF(AG12:AG46,"B"))</f>
        <v/>
      </c>
      <c r="AH50" s="356"/>
      <c r="AI50" s="353"/>
      <c r="AJ50" s="353"/>
      <c r="AK50" s="353"/>
      <c r="AL50" s="155"/>
      <c r="AM50" s="357">
        <v>1</v>
      </c>
      <c r="AN50" s="352"/>
      <c r="AO50" s="353"/>
      <c r="AP50" s="353"/>
      <c r="AQ50" s="353"/>
      <c r="AR50" s="155"/>
      <c r="AS50" s="493">
        <f t="shared" si="14"/>
        <v>1</v>
      </c>
    </row>
    <row r="51" spans="1:45" ht="15.75" customHeight="1" x14ac:dyDescent="0.2">
      <c r="A51" s="491"/>
      <c r="B51" s="280"/>
      <c r="C51" s="492" t="s">
        <v>58</v>
      </c>
      <c r="D51" s="356"/>
      <c r="E51" s="353"/>
      <c r="F51" s="353"/>
      <c r="G51" s="353"/>
      <c r="H51" s="155"/>
      <c r="I51" s="357">
        <f>IF(COUNTIF(I12:I46,"ÉÉ")=0,"",COUNTIF(I12:I46,"ÉÉ"))</f>
        <v>1</v>
      </c>
      <c r="J51" s="356"/>
      <c r="K51" s="353"/>
      <c r="L51" s="353"/>
      <c r="M51" s="353"/>
      <c r="N51" s="155"/>
      <c r="O51" s="357">
        <f>IF(COUNTIF(O12:O46,"ÉÉ")=0,"",COUNTIF(O12:O46,"ÉÉ"))</f>
        <v>2</v>
      </c>
      <c r="P51" s="356"/>
      <c r="Q51" s="353"/>
      <c r="R51" s="353"/>
      <c r="S51" s="353"/>
      <c r="T51" s="155"/>
      <c r="U51" s="357" t="str">
        <f>IF(COUNTIF(U12:U46,"ÉÉ")=0,"",COUNTIF(U12:U46,"ÉÉ"))</f>
        <v/>
      </c>
      <c r="V51" s="356"/>
      <c r="W51" s="353"/>
      <c r="X51" s="353"/>
      <c r="Y51" s="353"/>
      <c r="Z51" s="155"/>
      <c r="AA51" s="357" t="str">
        <f>IF(COUNTIF(AA12:AA46,"ÉÉ")=0,"",COUNTIF(AA12:AA46,"ÉÉ"))</f>
        <v/>
      </c>
      <c r="AB51" s="356"/>
      <c r="AC51" s="353"/>
      <c r="AD51" s="353"/>
      <c r="AE51" s="353"/>
      <c r="AF51" s="155"/>
      <c r="AG51" s="357" t="str">
        <f>IF(COUNTIF(AG12:AG46,"ÉÉ")=0,"",COUNTIF(AG12:AG46,"ÉÉ"))</f>
        <v/>
      </c>
      <c r="AH51" s="356"/>
      <c r="AI51" s="353"/>
      <c r="AJ51" s="353"/>
      <c r="AK51" s="353"/>
      <c r="AL51" s="155"/>
      <c r="AM51" s="357" t="str">
        <f>IF(COUNTIF(AM12:AM46,"ÉÉ")=0,"",COUNTIF(AM12:AM46,"ÉÉ"))</f>
        <v/>
      </c>
      <c r="AN51" s="352"/>
      <c r="AO51" s="353"/>
      <c r="AP51" s="353"/>
      <c r="AQ51" s="353"/>
      <c r="AR51" s="155"/>
      <c r="AS51" s="493">
        <f t="shared" si="14"/>
        <v>3</v>
      </c>
    </row>
    <row r="52" spans="1:45" ht="15.75" customHeight="1" x14ac:dyDescent="0.2">
      <c r="A52" s="491"/>
      <c r="B52" s="280"/>
      <c r="C52" s="492" t="s">
        <v>59</v>
      </c>
      <c r="D52" s="362"/>
      <c r="E52" s="360"/>
      <c r="F52" s="360"/>
      <c r="G52" s="360"/>
      <c r="H52" s="361"/>
      <c r="I52" s="357" t="str">
        <f>IF(COUNTIF(I12:I46,"ÉÉ(Z)")=0,"",COUNTIF(I12:I46,"ÉÉ(Z)"))</f>
        <v/>
      </c>
      <c r="J52" s="362"/>
      <c r="K52" s="360"/>
      <c r="L52" s="360"/>
      <c r="M52" s="360"/>
      <c r="N52" s="361"/>
      <c r="O52" s="357" t="str">
        <f>IF(COUNTIF(O12:O46,"ÉÉ(Z)")=0,"",COUNTIF(O12:O46,"ÉÉ(Z)"))</f>
        <v/>
      </c>
      <c r="P52" s="362"/>
      <c r="Q52" s="360"/>
      <c r="R52" s="360"/>
      <c r="S52" s="360"/>
      <c r="T52" s="361"/>
      <c r="U52" s="357" t="str">
        <f>IF(COUNTIF(U12:U46,"ÉÉ(Z)")=0,"",COUNTIF(U12:U46,"ÉÉ(Z)"))</f>
        <v/>
      </c>
      <c r="V52" s="362"/>
      <c r="W52" s="360"/>
      <c r="X52" s="360"/>
      <c r="Y52" s="360"/>
      <c r="Z52" s="361"/>
      <c r="AA52" s="357" t="str">
        <f>IF(COUNTIF(AA12:AA46,"ÉÉ(Z)")=0,"",COUNTIF(AA12:AA46,"ÉÉ(Z)"))</f>
        <v/>
      </c>
      <c r="AB52" s="362"/>
      <c r="AC52" s="360"/>
      <c r="AD52" s="360"/>
      <c r="AE52" s="360"/>
      <c r="AF52" s="361"/>
      <c r="AG52" s="357" t="str">
        <f>IF(COUNTIF(AG12:AG46,"ÉÉ(Z)")=0,"",COUNTIF(AG12:AG46,"ÉÉ(Z)"))</f>
        <v/>
      </c>
      <c r="AH52" s="362"/>
      <c r="AI52" s="360"/>
      <c r="AJ52" s="360"/>
      <c r="AK52" s="360"/>
      <c r="AL52" s="361"/>
      <c r="AM52" s="357" t="str">
        <f>IF(COUNTIF(AM12:AM46,"ÉÉ(Z)")=0,"",COUNTIF(AM12:AM46,"ÉÉ(Z)"))</f>
        <v/>
      </c>
      <c r="AN52" s="359"/>
      <c r="AO52" s="360"/>
      <c r="AP52" s="360"/>
      <c r="AQ52" s="360"/>
      <c r="AR52" s="361"/>
      <c r="AS52" s="493" t="str">
        <f t="shared" si="14"/>
        <v/>
      </c>
    </row>
    <row r="53" spans="1:45" ht="15.75" customHeight="1" x14ac:dyDescent="0.2">
      <c r="A53" s="491"/>
      <c r="B53" s="280"/>
      <c r="C53" s="492" t="s">
        <v>60</v>
      </c>
      <c r="D53" s="356"/>
      <c r="E53" s="353"/>
      <c r="F53" s="353"/>
      <c r="G53" s="353"/>
      <c r="H53" s="155"/>
      <c r="I53" s="357" t="str">
        <f>IF(COUNTIF(I12:I46,"GYJ")=0,"",COUNTIF(I12:I46,"GYJ"))</f>
        <v/>
      </c>
      <c r="J53" s="356"/>
      <c r="K53" s="353"/>
      <c r="L53" s="353"/>
      <c r="M53" s="353"/>
      <c r="N53" s="155"/>
      <c r="O53" s="357">
        <f>IF(COUNTIF(O12:O46,"GYJ")=0,"",COUNTIF(O12:O46,"GYJ"))</f>
        <v>2</v>
      </c>
      <c r="P53" s="356"/>
      <c r="Q53" s="353"/>
      <c r="R53" s="353"/>
      <c r="S53" s="353"/>
      <c r="T53" s="155"/>
      <c r="U53" s="357">
        <f>IF(COUNTIF(U12:U46,"GYJ")=0,"",COUNTIF(U12:U46,"GYJ"))</f>
        <v>2</v>
      </c>
      <c r="V53" s="356"/>
      <c r="W53" s="353"/>
      <c r="X53" s="353"/>
      <c r="Y53" s="353"/>
      <c r="Z53" s="155"/>
      <c r="AA53" s="357">
        <f>IF(COUNTIF(AA12:AA46,"GYJ")=0,"",COUNTIF(AA12:AA46,"GYJ"))</f>
        <v>1</v>
      </c>
      <c r="AB53" s="356"/>
      <c r="AC53" s="353"/>
      <c r="AD53" s="353"/>
      <c r="AE53" s="353"/>
      <c r="AF53" s="155"/>
      <c r="AG53" s="357">
        <f>IF(COUNTIF(AG12:AG46,"GYJ")=0,"",COUNTIF(AG12:AG46,"GYJ"))</f>
        <v>1</v>
      </c>
      <c r="AH53" s="356"/>
      <c r="AI53" s="353"/>
      <c r="AJ53" s="353"/>
      <c r="AK53" s="353"/>
      <c r="AL53" s="155"/>
      <c r="AM53" s="357">
        <f>IF(COUNTIF(AM12:AM46,"GYJ")=0,"",COUNTIF(AM12:AM46,"GYJ"))</f>
        <v>2</v>
      </c>
      <c r="AN53" s="352"/>
      <c r="AO53" s="353"/>
      <c r="AP53" s="353"/>
      <c r="AQ53" s="353"/>
      <c r="AR53" s="155"/>
      <c r="AS53" s="493">
        <f t="shared" si="14"/>
        <v>8</v>
      </c>
    </row>
    <row r="54" spans="1:45" ht="15.75" customHeight="1" x14ac:dyDescent="0.2">
      <c r="A54" s="491"/>
      <c r="B54" s="492"/>
      <c r="C54" s="492" t="s">
        <v>61</v>
      </c>
      <c r="D54" s="356"/>
      <c r="E54" s="353"/>
      <c r="F54" s="353"/>
      <c r="G54" s="353"/>
      <c r="H54" s="155"/>
      <c r="I54" s="357" t="str">
        <f>IF(COUNTIF(I12:I46,"GYJ(Z)")=0,"",COUNTIF(I12:I46,"GYJ(Z)"))</f>
        <v/>
      </c>
      <c r="J54" s="356"/>
      <c r="K54" s="353"/>
      <c r="L54" s="353"/>
      <c r="M54" s="353"/>
      <c r="N54" s="155"/>
      <c r="O54" s="357" t="str">
        <f>IF(COUNTIF(O12:O46,"GYJ(Z)")=0,"",COUNTIF(O12:O46,"GYJ(Z)"))</f>
        <v/>
      </c>
      <c r="P54" s="356"/>
      <c r="Q54" s="353"/>
      <c r="R54" s="353"/>
      <c r="S54" s="353"/>
      <c r="T54" s="155"/>
      <c r="U54" s="357" t="str">
        <f>IF(COUNTIF(U12:U46,"GYJ(Z)")=0,"",COUNTIF(U12:U46,"GYJ(Z)"))</f>
        <v/>
      </c>
      <c r="V54" s="356"/>
      <c r="W54" s="353"/>
      <c r="X54" s="353"/>
      <c r="Y54" s="353"/>
      <c r="Z54" s="155"/>
      <c r="AA54" s="357" t="str">
        <f>IF(COUNTIF(AA12:AA46,"GYJ(Z)")=0,"",COUNTIF(AA12:AA46,"GYJ(Z)"))</f>
        <v/>
      </c>
      <c r="AB54" s="356"/>
      <c r="AC54" s="353"/>
      <c r="AD54" s="353"/>
      <c r="AE54" s="353"/>
      <c r="AF54" s="155"/>
      <c r="AG54" s="357" t="str">
        <f>IF(COUNTIF(AG12:AG46,"GYJ(Z)")=0,"",COUNTIF(AG12:AG46,"GYJ(Z)"))</f>
        <v/>
      </c>
      <c r="AH54" s="356"/>
      <c r="AI54" s="353"/>
      <c r="AJ54" s="353"/>
      <c r="AK54" s="353"/>
      <c r="AL54" s="155"/>
      <c r="AM54" s="357" t="str">
        <f>IF(COUNTIF(AM12:AM46,"GYJ(Z)")=0,"",COUNTIF(AM12:AM46,"GYJ(Z)"))</f>
        <v/>
      </c>
      <c r="AN54" s="352"/>
      <c r="AO54" s="353"/>
      <c r="AP54" s="353"/>
      <c r="AQ54" s="353"/>
      <c r="AR54" s="155"/>
      <c r="AS54" s="493" t="str">
        <f t="shared" si="14"/>
        <v/>
      </c>
    </row>
    <row r="55" spans="1:45" ht="15.75" customHeight="1" x14ac:dyDescent="0.2">
      <c r="A55" s="491"/>
      <c r="B55" s="280"/>
      <c r="C55" s="355" t="s">
        <v>35</v>
      </c>
      <c r="D55" s="356"/>
      <c r="E55" s="353"/>
      <c r="F55" s="353"/>
      <c r="G55" s="353"/>
      <c r="H55" s="155"/>
      <c r="I55" s="357" t="str">
        <f>IF(COUNTIF(I12:I46,"K")=0,"",COUNTIF(I12:I46,"K"))</f>
        <v/>
      </c>
      <c r="J55" s="356"/>
      <c r="K55" s="353"/>
      <c r="L55" s="353"/>
      <c r="M55" s="353"/>
      <c r="N55" s="155"/>
      <c r="O55" s="357" t="str">
        <f>IF(COUNTIF(O12:O46,"K")=0,"",COUNTIF(O12:O46,"K"))</f>
        <v/>
      </c>
      <c r="P55" s="356"/>
      <c r="Q55" s="353"/>
      <c r="R55" s="353"/>
      <c r="S55" s="353"/>
      <c r="T55" s="155"/>
      <c r="U55" s="357" t="str">
        <f>IF(COUNTIF(U12:U46,"K")=0,"",COUNTIF(U12:U46,"K"))</f>
        <v/>
      </c>
      <c r="V55" s="356"/>
      <c r="W55" s="353"/>
      <c r="X55" s="353"/>
      <c r="Y55" s="353"/>
      <c r="Z55" s="155"/>
      <c r="AA55" s="357" t="str">
        <f>IF(COUNTIF(AA12:AA46,"K")=0,"",COUNTIF(AA12:AA46,"K"))</f>
        <v/>
      </c>
      <c r="AB55" s="356"/>
      <c r="AC55" s="353"/>
      <c r="AD55" s="353"/>
      <c r="AE55" s="353"/>
      <c r="AF55" s="155"/>
      <c r="AG55" s="357">
        <f>IF(COUNTIF(AG12:AG46,"K")=0,"",COUNTIF(AG12:AG46,"K"))</f>
        <v>1</v>
      </c>
      <c r="AH55" s="356"/>
      <c r="AI55" s="353"/>
      <c r="AJ55" s="353"/>
      <c r="AK55" s="353"/>
      <c r="AL55" s="155"/>
      <c r="AM55" s="357" t="str">
        <f>IF(COUNTIF(AM12:AM46,"K")=0,"",COUNTIF(AM12:AM46,"K"))</f>
        <v/>
      </c>
      <c r="AN55" s="352"/>
      <c r="AO55" s="353"/>
      <c r="AP55" s="353"/>
      <c r="AQ55" s="353"/>
      <c r="AR55" s="155"/>
      <c r="AS55" s="493">
        <f t="shared" si="14"/>
        <v>1</v>
      </c>
    </row>
    <row r="56" spans="1:45" ht="15.75" customHeight="1" x14ac:dyDescent="0.2">
      <c r="A56" s="491"/>
      <c r="B56" s="280"/>
      <c r="C56" s="355" t="s">
        <v>36</v>
      </c>
      <c r="D56" s="356"/>
      <c r="E56" s="353"/>
      <c r="F56" s="353"/>
      <c r="G56" s="353"/>
      <c r="H56" s="155"/>
      <c r="I56" s="357" t="str">
        <f>IF(COUNTIF(I12:I46,"K(Z)")=0,"",COUNTIF(I12:I46,"K(Z)"))</f>
        <v/>
      </c>
      <c r="J56" s="356"/>
      <c r="K56" s="353"/>
      <c r="L56" s="353"/>
      <c r="M56" s="353"/>
      <c r="N56" s="155"/>
      <c r="O56" s="357">
        <f>IF(COUNTIF(O12:O46,"K(Z)")=0,"",COUNTIF(O12:O46,"K(Z)"))</f>
        <v>1</v>
      </c>
      <c r="P56" s="356"/>
      <c r="Q56" s="353"/>
      <c r="R56" s="353"/>
      <c r="S56" s="353"/>
      <c r="T56" s="155"/>
      <c r="U56" s="357">
        <f>IF(COUNTIF(U12:U46,"K(Z)")=0,"",COUNTIF(U12:U46,"K(Z)"))</f>
        <v>3</v>
      </c>
      <c r="V56" s="356"/>
      <c r="W56" s="353"/>
      <c r="X56" s="353"/>
      <c r="Y56" s="353"/>
      <c r="Z56" s="155"/>
      <c r="AA56" s="357">
        <f>IF(COUNTIF(AA12:AA46,"K(Z)")=0,"",COUNTIF(AA12:AA46,"K(Z)"))</f>
        <v>2</v>
      </c>
      <c r="AB56" s="356"/>
      <c r="AC56" s="353"/>
      <c r="AD56" s="353"/>
      <c r="AE56" s="353"/>
      <c r="AF56" s="155"/>
      <c r="AG56" s="357">
        <f>IF(COUNTIF(AG12:AG46,"K(Z)")=0,"",COUNTIF(AG12:AG46,"K(Z)"))</f>
        <v>3</v>
      </c>
      <c r="AH56" s="356"/>
      <c r="AI56" s="353"/>
      <c r="AJ56" s="353"/>
      <c r="AK56" s="353"/>
      <c r="AL56" s="155"/>
      <c r="AM56" s="357">
        <f>IF(COUNTIF(AM12:AM46,"K(Z)")=0,"",COUNTIF(AM12:AM46,"K(Z)"))</f>
        <v>2</v>
      </c>
      <c r="AN56" s="352"/>
      <c r="AO56" s="353"/>
      <c r="AP56" s="353"/>
      <c r="AQ56" s="353"/>
      <c r="AR56" s="155"/>
      <c r="AS56" s="493">
        <f t="shared" si="14"/>
        <v>11</v>
      </c>
    </row>
    <row r="57" spans="1:45" ht="15.75" customHeight="1" x14ac:dyDescent="0.2">
      <c r="A57" s="491"/>
      <c r="B57" s="280"/>
      <c r="C57" s="492" t="s">
        <v>25</v>
      </c>
      <c r="D57" s="356"/>
      <c r="E57" s="353"/>
      <c r="F57" s="353"/>
      <c r="G57" s="353"/>
      <c r="H57" s="155"/>
      <c r="I57" s="357" t="str">
        <f>IF(COUNTIF(I12:I46,"AV")=0,"",COUNTIF(I12:I46,"AV"))</f>
        <v/>
      </c>
      <c r="J57" s="356"/>
      <c r="K57" s="353"/>
      <c r="L57" s="353"/>
      <c r="M57" s="353"/>
      <c r="N57" s="155"/>
      <c r="O57" s="357" t="str">
        <f>IF(COUNTIF(O12:O46,"AV")=0,"",COUNTIF(O12:O46,"AV"))</f>
        <v/>
      </c>
      <c r="P57" s="356"/>
      <c r="Q57" s="353"/>
      <c r="R57" s="353"/>
      <c r="S57" s="353"/>
      <c r="T57" s="155"/>
      <c r="U57" s="357" t="str">
        <f>IF(COUNTIF(U12:U46,"AV")=0,"",COUNTIF(U12:U46,"AV"))</f>
        <v/>
      </c>
      <c r="V57" s="356"/>
      <c r="W57" s="353"/>
      <c r="X57" s="353"/>
      <c r="Y57" s="353"/>
      <c r="Z57" s="155"/>
      <c r="AA57" s="357" t="str">
        <f>IF(COUNTIF(AA12:AA46,"AV")=0,"",COUNTIF(AA12:AA46,"AV"))</f>
        <v/>
      </c>
      <c r="AB57" s="356"/>
      <c r="AC57" s="353"/>
      <c r="AD57" s="353"/>
      <c r="AE57" s="353"/>
      <c r="AF57" s="155"/>
      <c r="AG57" s="357" t="str">
        <f>IF(COUNTIF(AG12:AG46,"AV")=0,"",COUNTIF(AG12:AG46,"AV"))</f>
        <v/>
      </c>
      <c r="AH57" s="356"/>
      <c r="AI57" s="353"/>
      <c r="AJ57" s="353"/>
      <c r="AK57" s="353"/>
      <c r="AL57" s="155"/>
      <c r="AM57" s="357" t="str">
        <f>IF(COUNTIF(AM12:AM46,"AV")=0,"",COUNTIF(AM12:AM46,"AV"))</f>
        <v/>
      </c>
      <c r="AN57" s="352"/>
      <c r="AO57" s="353"/>
      <c r="AP57" s="353"/>
      <c r="AQ57" s="353"/>
      <c r="AR57" s="155"/>
      <c r="AS57" s="493" t="str">
        <f t="shared" si="14"/>
        <v/>
      </c>
    </row>
    <row r="58" spans="1:45" ht="15.75" customHeight="1" x14ac:dyDescent="0.2">
      <c r="A58" s="491"/>
      <c r="B58" s="280"/>
      <c r="C58" s="492" t="s">
        <v>62</v>
      </c>
      <c r="D58" s="356"/>
      <c r="E58" s="353"/>
      <c r="F58" s="353"/>
      <c r="G58" s="353"/>
      <c r="H58" s="155"/>
      <c r="I58" s="357" t="str">
        <f>IF(COUNTIF(I12:I46,"KV")=0,"",COUNTIF(I12:I46,"KV"))</f>
        <v/>
      </c>
      <c r="J58" s="356"/>
      <c r="K58" s="353"/>
      <c r="L58" s="353"/>
      <c r="M58" s="353"/>
      <c r="N58" s="155"/>
      <c r="O58" s="357" t="str">
        <f>IF(COUNTIF(O12:O46,"KV")=0,"",COUNTIF(O12:O46,"KV"))</f>
        <v/>
      </c>
      <c r="P58" s="356"/>
      <c r="Q58" s="353"/>
      <c r="R58" s="353"/>
      <c r="S58" s="353"/>
      <c r="T58" s="155"/>
      <c r="U58" s="357" t="str">
        <f>IF(COUNTIF(U12:U46,"KV")=0,"",COUNTIF(U12:U46,"KV"))</f>
        <v/>
      </c>
      <c r="V58" s="356"/>
      <c r="W58" s="353"/>
      <c r="X58" s="353"/>
      <c r="Y58" s="353"/>
      <c r="Z58" s="155"/>
      <c r="AA58" s="357" t="str">
        <f>IF(COUNTIF(AA12:AA46,"KV")=0,"",COUNTIF(AA12:AA46,"KV"))</f>
        <v/>
      </c>
      <c r="AB58" s="356"/>
      <c r="AC58" s="353"/>
      <c r="AD58" s="353"/>
      <c r="AE58" s="353"/>
      <c r="AF58" s="155"/>
      <c r="AG58" s="357" t="str">
        <f>IF(COUNTIF(AG12:AG46,"KV")=0,"",COUNTIF(AG12:AG46,"KV"))</f>
        <v/>
      </c>
      <c r="AH58" s="356"/>
      <c r="AI58" s="353"/>
      <c r="AJ58" s="353"/>
      <c r="AK58" s="353"/>
      <c r="AL58" s="155"/>
      <c r="AM58" s="357" t="str">
        <f>IF(COUNTIF(AM12:AM46,"KV")=0,"",COUNTIF(AM12:AM46,"KV"))</f>
        <v/>
      </c>
      <c r="AN58" s="352"/>
      <c r="AO58" s="353"/>
      <c r="AP58" s="353"/>
      <c r="AQ58" s="353"/>
      <c r="AR58" s="155"/>
      <c r="AS58" s="493" t="str">
        <f t="shared" si="14"/>
        <v/>
      </c>
    </row>
    <row r="59" spans="1:45" ht="15.75" customHeight="1" x14ac:dyDescent="0.2">
      <c r="A59" s="491"/>
      <c r="B59" s="280"/>
      <c r="C59" s="492" t="s">
        <v>63</v>
      </c>
      <c r="D59" s="366"/>
      <c r="E59" s="367"/>
      <c r="F59" s="367"/>
      <c r="G59" s="367"/>
      <c r="H59" s="239"/>
      <c r="I59" s="357" t="str">
        <f>IF(COUNTIF(I12:I46,"SZG")=0,"",COUNTIF(I12:I46,"SZG"))</f>
        <v/>
      </c>
      <c r="J59" s="366"/>
      <c r="K59" s="367"/>
      <c r="L59" s="367"/>
      <c r="M59" s="367"/>
      <c r="N59" s="239"/>
      <c r="O59" s="357" t="str">
        <f>IF(COUNTIF(O12:O46,"SZG")=0,"",COUNTIF(O12:O46,"SZG"))</f>
        <v/>
      </c>
      <c r="P59" s="366"/>
      <c r="Q59" s="367"/>
      <c r="R59" s="367"/>
      <c r="S59" s="367"/>
      <c r="T59" s="239"/>
      <c r="U59" s="357" t="str">
        <f>IF(COUNTIF(U12:U46,"SZG")=0,"",COUNTIF(U12:U46,"SZG"))</f>
        <v/>
      </c>
      <c r="V59" s="366"/>
      <c r="W59" s="367"/>
      <c r="X59" s="367"/>
      <c r="Y59" s="367"/>
      <c r="Z59" s="239"/>
      <c r="AA59" s="357" t="str">
        <f>IF(COUNTIF(AA12:AA46,"SZG")=0,"",COUNTIF(AA12:AA46,"SZG"))</f>
        <v/>
      </c>
      <c r="AB59" s="366"/>
      <c r="AC59" s="367"/>
      <c r="AD59" s="367"/>
      <c r="AE59" s="367"/>
      <c r="AF59" s="239"/>
      <c r="AG59" s="357" t="str">
        <f>IF(COUNTIF(AG12:AG46,"SZG")=0,"",COUNTIF(AG12:AG46,"SZG"))</f>
        <v/>
      </c>
      <c r="AH59" s="366"/>
      <c r="AI59" s="367"/>
      <c r="AJ59" s="367"/>
      <c r="AK59" s="367"/>
      <c r="AL59" s="239"/>
      <c r="AM59" s="357" t="str">
        <f>IF(COUNTIF(AM12:AM46,"SZG")=0,"",COUNTIF(AM12:AM46,"SZG"))</f>
        <v/>
      </c>
      <c r="AN59" s="352"/>
      <c r="AO59" s="353"/>
      <c r="AP59" s="353"/>
      <c r="AQ59" s="353"/>
      <c r="AR59" s="155"/>
      <c r="AS59" s="493" t="str">
        <f t="shared" si="14"/>
        <v/>
      </c>
    </row>
    <row r="60" spans="1:45" ht="15.75" customHeight="1" x14ac:dyDescent="0.2">
      <c r="A60" s="491"/>
      <c r="B60" s="280"/>
      <c r="C60" s="492" t="s">
        <v>64</v>
      </c>
      <c r="D60" s="366"/>
      <c r="E60" s="367"/>
      <c r="F60" s="367"/>
      <c r="G60" s="367"/>
      <c r="H60" s="239"/>
      <c r="I60" s="357" t="str">
        <f>IF(COUNTIF(I12:I46,"ZV")=0,"",COUNTIF(I12:I46,"ZV"))</f>
        <v/>
      </c>
      <c r="J60" s="366"/>
      <c r="K60" s="367"/>
      <c r="L60" s="367"/>
      <c r="M60" s="367"/>
      <c r="N60" s="239"/>
      <c r="O60" s="357" t="str">
        <f>IF(COUNTIF(O12:O46,"ZV")=0,"",COUNTIF(O12:O46,"ZV"))</f>
        <v/>
      </c>
      <c r="P60" s="366"/>
      <c r="Q60" s="367"/>
      <c r="R60" s="367"/>
      <c r="S60" s="367"/>
      <c r="T60" s="239"/>
      <c r="U60" s="357" t="str">
        <f>IF(COUNTIF(U12:U46,"ZV")=0,"",COUNTIF(U12:U46,"ZV"))</f>
        <v/>
      </c>
      <c r="V60" s="366"/>
      <c r="W60" s="367"/>
      <c r="X60" s="367"/>
      <c r="Y60" s="367"/>
      <c r="Z60" s="239"/>
      <c r="AA60" s="357" t="str">
        <f>IF(COUNTIF(AA12:AA46,"ZV")=0,"",COUNTIF(AA12:AA46,"ZV"))</f>
        <v/>
      </c>
      <c r="AB60" s="366"/>
      <c r="AC60" s="367"/>
      <c r="AD60" s="367"/>
      <c r="AE60" s="367"/>
      <c r="AF60" s="239"/>
      <c r="AG60" s="357" t="str">
        <f>IF(COUNTIF(AG12:AG46,"ZV")=0,"",COUNTIF(AG12:AG46,"ZV"))</f>
        <v/>
      </c>
      <c r="AH60" s="366"/>
      <c r="AI60" s="367"/>
      <c r="AJ60" s="367"/>
      <c r="AK60" s="367"/>
      <c r="AL60" s="239"/>
      <c r="AM60" s="357">
        <f>IF(COUNTIF(AM12:AM46,"ZV")=0,"",COUNTIF(AM12:AM46,"ZV"))</f>
        <v>1</v>
      </c>
      <c r="AN60" s="352"/>
      <c r="AO60" s="353"/>
      <c r="AP60" s="353"/>
      <c r="AQ60" s="353"/>
      <c r="AR60" s="155"/>
      <c r="AS60" s="493">
        <f t="shared" si="14"/>
        <v>1</v>
      </c>
    </row>
    <row r="61" spans="1:45" ht="15.75" customHeight="1" thickBot="1" x14ac:dyDescent="0.25">
      <c r="A61" s="372"/>
      <c r="B61" s="373"/>
      <c r="C61" s="374" t="s">
        <v>26</v>
      </c>
      <c r="D61" s="375"/>
      <c r="E61" s="369"/>
      <c r="F61" s="369"/>
      <c r="G61" s="369"/>
      <c r="H61" s="370"/>
      <c r="I61" s="376">
        <f>IF(SUM(I49:I60)=0,"",SUM(I49:I60))</f>
        <v>1</v>
      </c>
      <c r="J61" s="375"/>
      <c r="K61" s="369"/>
      <c r="L61" s="369"/>
      <c r="M61" s="369"/>
      <c r="N61" s="370"/>
      <c r="O61" s="376">
        <f>IF(SUM(O49:O60)=0,"",SUM(O49:O60))</f>
        <v>6</v>
      </c>
      <c r="P61" s="375"/>
      <c r="Q61" s="369"/>
      <c r="R61" s="369"/>
      <c r="S61" s="369"/>
      <c r="T61" s="370"/>
      <c r="U61" s="376">
        <f>IF(SUM(U49:U60)=0,"",SUM(U49:U60))</f>
        <v>5</v>
      </c>
      <c r="V61" s="375"/>
      <c r="W61" s="369"/>
      <c r="X61" s="369"/>
      <c r="Y61" s="369"/>
      <c r="Z61" s="370"/>
      <c r="AA61" s="376">
        <f>IF(SUM(AA49:AA60)=0,"",SUM(AA49:AA60))</f>
        <v>4</v>
      </c>
      <c r="AB61" s="375"/>
      <c r="AC61" s="369"/>
      <c r="AD61" s="369"/>
      <c r="AE61" s="369"/>
      <c r="AF61" s="370"/>
      <c r="AG61" s="376">
        <f>IF(SUM(AG49:AG60)=0,"",SUM(AG49:AG60))</f>
        <v>5</v>
      </c>
      <c r="AH61" s="375"/>
      <c r="AI61" s="369"/>
      <c r="AJ61" s="369"/>
      <c r="AK61" s="369"/>
      <c r="AL61" s="370"/>
      <c r="AM61" s="376">
        <f>IF(SUM(AM49:AM60)=0,"",SUM(AM49:AM60))</f>
        <v>7</v>
      </c>
      <c r="AN61" s="368"/>
      <c r="AO61" s="369"/>
      <c r="AP61" s="369"/>
      <c r="AQ61" s="369"/>
      <c r="AR61" s="370"/>
      <c r="AS61" s="493">
        <f t="shared" si="14"/>
        <v>28</v>
      </c>
    </row>
    <row r="62" spans="1:45" ht="15.75" customHeight="1" thickTop="1" x14ac:dyDescent="0.2">
      <c r="B62" s="95"/>
      <c r="C62" s="95"/>
    </row>
    <row r="63" spans="1:45" ht="15.75" customHeight="1" x14ac:dyDescent="0.2">
      <c r="B63" s="95"/>
      <c r="C63" s="95"/>
    </row>
    <row r="64" spans="1:45" ht="15.75" customHeight="1" x14ac:dyDescent="0.2">
      <c r="B64" s="95"/>
      <c r="C64" s="95"/>
    </row>
    <row r="65" spans="2:3" ht="15.75" customHeight="1" x14ac:dyDescent="0.2">
      <c r="B65" s="95"/>
      <c r="C65" s="95"/>
    </row>
    <row r="66" spans="2:3" ht="15.75" customHeight="1" x14ac:dyDescent="0.2">
      <c r="B66" s="95"/>
      <c r="C66" s="95"/>
    </row>
    <row r="67" spans="2:3" ht="15.75" customHeight="1" x14ac:dyDescent="0.2">
      <c r="B67" s="95"/>
      <c r="C67" s="95"/>
    </row>
    <row r="68" spans="2:3" ht="15.75" customHeight="1" x14ac:dyDescent="0.2">
      <c r="B68" s="95"/>
      <c r="C68" s="95"/>
    </row>
    <row r="69" spans="2:3" ht="15.75" customHeight="1" x14ac:dyDescent="0.2">
      <c r="B69" s="95"/>
      <c r="C69" s="95"/>
    </row>
    <row r="70" spans="2:3" ht="15.75" customHeight="1" x14ac:dyDescent="0.2">
      <c r="B70" s="95"/>
      <c r="C70" s="95"/>
    </row>
    <row r="71" spans="2:3" ht="15.75" customHeight="1" x14ac:dyDescent="0.2">
      <c r="B71" s="95"/>
      <c r="C71" s="95"/>
    </row>
    <row r="72" spans="2:3" ht="15.75" customHeight="1" x14ac:dyDescent="0.2">
      <c r="B72" s="95"/>
      <c r="C72" s="95"/>
    </row>
    <row r="73" spans="2:3" ht="15.75" customHeight="1" x14ac:dyDescent="0.2">
      <c r="B73" s="95"/>
      <c r="C73" s="95"/>
    </row>
    <row r="74" spans="2:3" ht="15.75" customHeight="1" x14ac:dyDescent="0.2">
      <c r="B74" s="95"/>
      <c r="C74" s="95"/>
    </row>
    <row r="75" spans="2:3" ht="15.75" customHeight="1" x14ac:dyDescent="0.2">
      <c r="B75" s="95"/>
      <c r="C75" s="95"/>
    </row>
    <row r="76" spans="2:3" ht="15.75" customHeight="1" x14ac:dyDescent="0.2">
      <c r="B76" s="95"/>
      <c r="C76" s="95"/>
    </row>
    <row r="77" spans="2:3" ht="15.75" customHeight="1" x14ac:dyDescent="0.2">
      <c r="B77" s="95"/>
      <c r="C77" s="95"/>
    </row>
    <row r="78" spans="2:3" ht="15.75" customHeight="1" x14ac:dyDescent="0.2">
      <c r="B78" s="95"/>
      <c r="C78" s="95"/>
    </row>
    <row r="79" spans="2:3" ht="15.75" customHeight="1" x14ac:dyDescent="0.2">
      <c r="B79" s="95"/>
      <c r="C79" s="95"/>
    </row>
    <row r="80" spans="2:3" ht="15.75" customHeight="1" x14ac:dyDescent="0.2">
      <c r="B80" s="95"/>
      <c r="C80" s="95"/>
    </row>
    <row r="81" spans="2:3" ht="15.75" customHeight="1" x14ac:dyDescent="0.2">
      <c r="B81" s="95"/>
      <c r="C81" s="95"/>
    </row>
    <row r="82" spans="2:3" ht="15.75" customHeight="1" x14ac:dyDescent="0.2">
      <c r="B82" s="95"/>
      <c r="C82" s="95"/>
    </row>
    <row r="83" spans="2:3" ht="15.75" customHeight="1" x14ac:dyDescent="0.2">
      <c r="B83" s="95"/>
      <c r="C83" s="95"/>
    </row>
    <row r="84" spans="2:3" ht="15.75" customHeight="1" x14ac:dyDescent="0.2">
      <c r="B84" s="95"/>
      <c r="C84" s="95"/>
    </row>
    <row r="85" spans="2:3" ht="15.75" customHeight="1" x14ac:dyDescent="0.2">
      <c r="B85" s="95"/>
      <c r="C85" s="95"/>
    </row>
    <row r="86" spans="2:3" ht="15.75" customHeight="1" x14ac:dyDescent="0.2">
      <c r="B86" s="95"/>
      <c r="C86" s="95"/>
    </row>
    <row r="87" spans="2:3" ht="15.75" customHeight="1" x14ac:dyDescent="0.2">
      <c r="B87" s="95"/>
      <c r="C87" s="95"/>
    </row>
    <row r="88" spans="2:3" ht="15.75" customHeight="1" x14ac:dyDescent="0.2">
      <c r="B88" s="95"/>
      <c r="C88" s="95"/>
    </row>
    <row r="89" spans="2:3" ht="15.75" customHeight="1" x14ac:dyDescent="0.2">
      <c r="B89" s="95"/>
      <c r="C89" s="95"/>
    </row>
    <row r="90" spans="2:3" ht="15.75" customHeight="1" x14ac:dyDescent="0.2">
      <c r="B90" s="95"/>
      <c r="C90" s="95"/>
    </row>
    <row r="91" spans="2:3" ht="15.75" customHeight="1" x14ac:dyDescent="0.2">
      <c r="B91" s="95"/>
      <c r="C91" s="95"/>
    </row>
    <row r="92" spans="2:3" ht="15.75" customHeight="1" x14ac:dyDescent="0.2">
      <c r="B92" s="95"/>
      <c r="C92" s="95"/>
    </row>
    <row r="93" spans="2:3" ht="15.75" customHeight="1" x14ac:dyDescent="0.2">
      <c r="B93" s="95"/>
      <c r="C93" s="95"/>
    </row>
    <row r="94" spans="2:3" ht="15.75" customHeight="1" x14ac:dyDescent="0.2">
      <c r="B94" s="95"/>
      <c r="C94" s="95"/>
    </row>
    <row r="95" spans="2:3" ht="15.75" customHeight="1" x14ac:dyDescent="0.2">
      <c r="B95" s="95"/>
      <c r="C95" s="95"/>
    </row>
    <row r="96" spans="2:3" ht="15.75" customHeight="1" x14ac:dyDescent="0.2">
      <c r="B96" s="95"/>
      <c r="C96" s="95"/>
    </row>
    <row r="97" spans="2:3" ht="15.75" customHeight="1" x14ac:dyDescent="0.2">
      <c r="B97" s="95"/>
      <c r="C97" s="95"/>
    </row>
    <row r="98" spans="2:3" ht="15.75" customHeight="1" x14ac:dyDescent="0.2">
      <c r="B98" s="95"/>
      <c r="C98" s="95"/>
    </row>
    <row r="99" spans="2:3" ht="15.75" customHeight="1" x14ac:dyDescent="0.2">
      <c r="B99" s="95"/>
      <c r="C99" s="95"/>
    </row>
    <row r="100" spans="2:3" ht="15.75" customHeight="1" x14ac:dyDescent="0.2">
      <c r="B100" s="95"/>
      <c r="C100" s="95"/>
    </row>
    <row r="101" spans="2:3" ht="15.75" customHeight="1" x14ac:dyDescent="0.2">
      <c r="B101" s="95"/>
      <c r="C101" s="95"/>
    </row>
    <row r="102" spans="2:3" ht="15.75" customHeight="1" x14ac:dyDescent="0.2">
      <c r="B102" s="95"/>
      <c r="C102" s="95"/>
    </row>
    <row r="103" spans="2:3" ht="15.75" customHeight="1" x14ac:dyDescent="0.2">
      <c r="B103" s="95"/>
      <c r="C103" s="95"/>
    </row>
    <row r="104" spans="2:3" ht="15.75" customHeight="1" x14ac:dyDescent="0.2">
      <c r="B104" s="95"/>
      <c r="C104" s="95"/>
    </row>
    <row r="105" spans="2:3" ht="15.75" customHeight="1" x14ac:dyDescent="0.2">
      <c r="B105" s="95"/>
      <c r="C105" s="95"/>
    </row>
    <row r="106" spans="2:3" ht="15.75" customHeight="1" x14ac:dyDescent="0.2">
      <c r="B106" s="95"/>
      <c r="C106" s="95"/>
    </row>
    <row r="107" spans="2:3" ht="15.75" customHeight="1" x14ac:dyDescent="0.2">
      <c r="B107" s="95"/>
      <c r="C107" s="95"/>
    </row>
    <row r="108" spans="2:3" ht="15.75" customHeight="1" x14ac:dyDescent="0.2">
      <c r="B108" s="95"/>
      <c r="C108" s="95"/>
    </row>
    <row r="109" spans="2:3" ht="15.75" customHeight="1" x14ac:dyDescent="0.2">
      <c r="B109" s="95"/>
      <c r="C109" s="95"/>
    </row>
    <row r="110" spans="2:3" ht="15.75" customHeight="1" x14ac:dyDescent="0.2">
      <c r="B110" s="95"/>
      <c r="C110" s="95"/>
    </row>
    <row r="111" spans="2:3" ht="15.75" customHeight="1" x14ac:dyDescent="0.2">
      <c r="B111" s="95"/>
      <c r="C111" s="95"/>
    </row>
    <row r="112" spans="2:3" ht="15.75" customHeight="1" x14ac:dyDescent="0.2">
      <c r="B112" s="95"/>
      <c r="C112" s="95"/>
    </row>
    <row r="113" spans="2:3" ht="15.75" customHeight="1" x14ac:dyDescent="0.2">
      <c r="B113" s="95"/>
      <c r="C113" s="95"/>
    </row>
    <row r="114" spans="2:3" ht="15.75" customHeight="1" x14ac:dyDescent="0.2">
      <c r="B114" s="95"/>
      <c r="C114" s="95"/>
    </row>
    <row r="115" spans="2:3" ht="15.75" customHeight="1" x14ac:dyDescent="0.2">
      <c r="B115" s="95"/>
      <c r="C115" s="95"/>
    </row>
    <row r="116" spans="2:3" ht="15.75" customHeight="1" x14ac:dyDescent="0.2">
      <c r="B116" s="95"/>
      <c r="C116" s="95"/>
    </row>
    <row r="117" spans="2:3" ht="15.75" customHeight="1" x14ac:dyDescent="0.2">
      <c r="B117" s="95"/>
      <c r="C117" s="95"/>
    </row>
    <row r="118" spans="2:3" ht="15.75" customHeight="1" x14ac:dyDescent="0.2">
      <c r="B118" s="95"/>
      <c r="C118" s="95"/>
    </row>
    <row r="119" spans="2:3" ht="15.75" customHeight="1" x14ac:dyDescent="0.2">
      <c r="B119" s="95"/>
      <c r="C119" s="95"/>
    </row>
    <row r="120" spans="2:3" ht="15.75" customHeight="1" x14ac:dyDescent="0.2">
      <c r="B120" s="95"/>
      <c r="C120" s="95"/>
    </row>
    <row r="121" spans="2:3" ht="15.75" customHeight="1" x14ac:dyDescent="0.2">
      <c r="B121" s="95"/>
      <c r="C121" s="95"/>
    </row>
    <row r="122" spans="2:3" ht="15.75" customHeight="1" x14ac:dyDescent="0.2">
      <c r="B122" s="95"/>
      <c r="C122" s="95"/>
    </row>
    <row r="123" spans="2:3" ht="15.75" customHeight="1" x14ac:dyDescent="0.2">
      <c r="B123" s="95"/>
      <c r="C123" s="95"/>
    </row>
    <row r="124" spans="2:3" ht="15.75" customHeight="1" x14ac:dyDescent="0.2">
      <c r="B124" s="95"/>
      <c r="C124" s="95"/>
    </row>
    <row r="125" spans="2:3" ht="15.75" customHeight="1" x14ac:dyDescent="0.2">
      <c r="B125" s="95"/>
      <c r="C125" s="95"/>
    </row>
    <row r="126" spans="2:3" ht="15.75" customHeight="1" x14ac:dyDescent="0.2"/>
    <row r="127" spans="2:3" ht="15.75" customHeight="1" x14ac:dyDescent="0.2"/>
    <row r="128" spans="2:3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</sheetData>
  <protectedRanges>
    <protectedRange sqref="C48" name="Tartomány4"/>
    <protectedRange sqref="C60:C61" name="Tartomány4_1"/>
    <protectedRange sqref="C36 C23:C27" name="Tartomány1_2_1"/>
    <protectedRange sqref="C21:C22" name="Tartomány1_2_1_1"/>
  </protectedRanges>
  <mergeCells count="55">
    <mergeCell ref="D43:AA43"/>
    <mergeCell ref="AB43:AM43"/>
    <mergeCell ref="AN43:AS43"/>
    <mergeCell ref="A47:AA47"/>
    <mergeCell ref="A48:AA48"/>
    <mergeCell ref="AP8:AQ8"/>
    <mergeCell ref="AR8:AR9"/>
    <mergeCell ref="AS8:AS9"/>
    <mergeCell ref="D39:AA39"/>
    <mergeCell ref="AB39:AM39"/>
    <mergeCell ref="AN39:AS39"/>
    <mergeCell ref="AG8:AG9"/>
    <mergeCell ref="AH8:AI8"/>
    <mergeCell ref="AJ8:AK8"/>
    <mergeCell ref="AL8:AL9"/>
    <mergeCell ref="AM8:AM9"/>
    <mergeCell ref="AN8:AO8"/>
    <mergeCell ref="X8:Y8"/>
    <mergeCell ref="Z8:Z9"/>
    <mergeCell ref="AA8:AA9"/>
    <mergeCell ref="AB8:AC8"/>
    <mergeCell ref="AN6:AS7"/>
    <mergeCell ref="AT6:AT9"/>
    <mergeCell ref="AU6:AU9"/>
    <mergeCell ref="D7:I7"/>
    <mergeCell ref="J7:O7"/>
    <mergeCell ref="P7:U7"/>
    <mergeCell ref="V7:AA7"/>
    <mergeCell ref="AB7:AG7"/>
    <mergeCell ref="AH7:AM7"/>
    <mergeCell ref="D8:E8"/>
    <mergeCell ref="F8:G8"/>
    <mergeCell ref="H8:H9"/>
    <mergeCell ref="I8:I9"/>
    <mergeCell ref="J8:K8"/>
    <mergeCell ref="L8:M8"/>
    <mergeCell ref="AD8:AE8"/>
    <mergeCell ref="A1:AS1"/>
    <mergeCell ref="A2:AS2"/>
    <mergeCell ref="A3:AS3"/>
    <mergeCell ref="A4:AS4"/>
    <mergeCell ref="A5:AS5"/>
    <mergeCell ref="A6:A9"/>
    <mergeCell ref="B6:B9"/>
    <mergeCell ref="C6:C9"/>
    <mergeCell ref="D6:AA6"/>
    <mergeCell ref="AB6:AM6"/>
    <mergeCell ref="N8:N9"/>
    <mergeCell ref="AF8:AF9"/>
    <mergeCell ref="O8:O9"/>
    <mergeCell ref="P8:Q8"/>
    <mergeCell ref="R8:S8"/>
    <mergeCell ref="T8:T9"/>
    <mergeCell ref="U8:U9"/>
    <mergeCell ref="V8:W8"/>
  </mergeCells>
  <pageMargins left="0.7" right="0.7" top="0.75" bottom="0.75" header="0.3" footer="0.3"/>
  <pageSetup paperSize="8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232"/>
  <sheetViews>
    <sheetView topLeftCell="A10" zoomScale="89" zoomScaleNormal="89" zoomScaleSheetLayoutView="40" workbookViewId="0">
      <selection activeCell="AQ53" sqref="AQ53"/>
    </sheetView>
  </sheetViews>
  <sheetFormatPr defaultColWidth="10.6640625" defaultRowHeight="15" x14ac:dyDescent="0.2"/>
  <cols>
    <col min="1" max="1" width="17.1640625" style="94" customWidth="1"/>
    <col min="2" max="2" width="7.1640625" style="22" customWidth="1"/>
    <col min="3" max="3" width="60.33203125" style="22" customWidth="1"/>
    <col min="4" max="4" width="5.33203125" style="22" customWidth="1"/>
    <col min="5" max="5" width="6.6640625" style="22" customWidth="1"/>
    <col min="6" max="6" width="5.33203125" style="22" customWidth="1"/>
    <col min="7" max="7" width="6.6640625" style="22" customWidth="1"/>
    <col min="8" max="8" width="5.33203125" style="22" customWidth="1"/>
    <col min="9" max="9" width="5.6640625" style="22" bestFit="1" customWidth="1"/>
    <col min="10" max="10" width="5.33203125" style="22" customWidth="1"/>
    <col min="11" max="11" width="6.6640625" style="22" customWidth="1"/>
    <col min="12" max="12" width="5.33203125" style="22" customWidth="1"/>
    <col min="13" max="13" width="6.6640625" style="22" customWidth="1"/>
    <col min="14" max="14" width="5.33203125" style="22" customWidth="1"/>
    <col min="15" max="15" width="5.6640625" style="22" bestFit="1" customWidth="1"/>
    <col min="16" max="16" width="5.33203125" style="22" bestFit="1" customWidth="1"/>
    <col min="17" max="17" width="6.6640625" style="22" customWidth="1"/>
    <col min="18" max="18" width="5.33203125" style="22" bestFit="1" customWidth="1"/>
    <col min="19" max="19" width="6.6640625" style="22" customWidth="1"/>
    <col min="20" max="20" width="5.33203125" style="22" customWidth="1"/>
    <col min="21" max="21" width="5.6640625" style="22" bestFit="1" customWidth="1"/>
    <col min="22" max="22" width="5.33203125" style="22" bestFit="1" customWidth="1"/>
    <col min="23" max="23" width="6.6640625" style="22" customWidth="1"/>
    <col min="24" max="24" width="5.33203125" style="22" bestFit="1" customWidth="1"/>
    <col min="25" max="25" width="6.6640625" style="22" customWidth="1"/>
    <col min="26" max="26" width="5.33203125" style="22" customWidth="1"/>
    <col min="27" max="27" width="5.6640625" style="22" bestFit="1" customWidth="1"/>
    <col min="28" max="28" width="5.33203125" style="22" customWidth="1"/>
    <col min="29" max="29" width="6.6640625" style="22" customWidth="1"/>
    <col min="30" max="30" width="5.33203125" style="22" customWidth="1"/>
    <col min="31" max="31" width="6.6640625" style="22" customWidth="1"/>
    <col min="32" max="32" width="5.33203125" style="22" customWidth="1"/>
    <col min="33" max="33" width="5.6640625" style="22" bestFit="1" customWidth="1"/>
    <col min="34" max="34" width="5.33203125" style="22" customWidth="1"/>
    <col min="35" max="35" width="6.6640625" style="22" customWidth="1"/>
    <col min="36" max="36" width="5.33203125" style="22" customWidth="1"/>
    <col min="37" max="37" width="6.6640625" style="22" customWidth="1"/>
    <col min="38" max="38" width="5.33203125" style="22" customWidth="1"/>
    <col min="39" max="39" width="5.6640625" style="22" bestFit="1" customWidth="1"/>
    <col min="40" max="40" width="6.6640625" style="22" bestFit="1" customWidth="1"/>
    <col min="41" max="41" width="7.33203125" style="22" customWidth="1"/>
    <col min="42" max="42" width="6.6640625" style="22" bestFit="1" customWidth="1"/>
    <col min="43" max="43" width="8.33203125" style="22" bestFit="1" customWidth="1"/>
    <col min="44" max="44" width="6.6640625" style="22" bestFit="1" customWidth="1"/>
    <col min="45" max="45" width="9" style="22" customWidth="1"/>
    <col min="46" max="46" width="36.33203125" style="22" customWidth="1"/>
    <col min="47" max="47" width="39" style="22" customWidth="1"/>
    <col min="48" max="16384" width="10.6640625" style="22"/>
  </cols>
  <sheetData>
    <row r="1" spans="1:47" ht="22.15" customHeight="1" x14ac:dyDescent="0.2">
      <c r="A1" s="1152" t="s">
        <v>0</v>
      </c>
      <c r="B1" s="1152"/>
      <c r="C1" s="1152"/>
      <c r="D1" s="1152"/>
      <c r="E1" s="1152"/>
      <c r="F1" s="1152"/>
      <c r="G1" s="1152"/>
      <c r="H1" s="1152"/>
      <c r="I1" s="1152"/>
      <c r="J1" s="1152"/>
      <c r="K1" s="1152"/>
      <c r="L1" s="1152"/>
      <c r="M1" s="1152"/>
      <c r="N1" s="1152"/>
      <c r="O1" s="1152"/>
      <c r="P1" s="1152"/>
      <c r="Q1" s="1152"/>
      <c r="R1" s="1152"/>
      <c r="S1" s="1152"/>
      <c r="T1" s="1152"/>
      <c r="U1" s="1152"/>
      <c r="V1" s="1152"/>
      <c r="W1" s="1152"/>
      <c r="X1" s="1152"/>
      <c r="Y1" s="1152"/>
      <c r="Z1" s="1152"/>
      <c r="AA1" s="1152"/>
      <c r="AB1" s="1152"/>
      <c r="AC1" s="1152"/>
      <c r="AD1" s="1152"/>
      <c r="AE1" s="1152"/>
      <c r="AF1" s="1152"/>
      <c r="AG1" s="1152"/>
      <c r="AH1" s="1152"/>
      <c r="AI1" s="1152"/>
      <c r="AJ1" s="1152"/>
      <c r="AK1" s="1152"/>
      <c r="AL1" s="1152"/>
      <c r="AM1" s="1152"/>
      <c r="AN1" s="1152"/>
      <c r="AO1" s="1152"/>
      <c r="AP1" s="1152"/>
      <c r="AQ1" s="1152"/>
      <c r="AR1" s="1152"/>
      <c r="AS1" s="1152"/>
    </row>
    <row r="2" spans="1:47" ht="22.15" customHeight="1" x14ac:dyDescent="0.2">
      <c r="A2" s="1153" t="s">
        <v>348</v>
      </c>
      <c r="B2" s="1153"/>
      <c r="C2" s="1153"/>
      <c r="D2" s="1153"/>
      <c r="E2" s="1153"/>
      <c r="F2" s="1153"/>
      <c r="G2" s="1153"/>
      <c r="H2" s="1153"/>
      <c r="I2" s="1153"/>
      <c r="J2" s="1153"/>
      <c r="K2" s="1153"/>
      <c r="L2" s="1153"/>
      <c r="M2" s="1153"/>
      <c r="N2" s="1153"/>
      <c r="O2" s="1153"/>
      <c r="P2" s="1153"/>
      <c r="Q2" s="1153"/>
      <c r="R2" s="1153"/>
      <c r="S2" s="1153"/>
      <c r="T2" s="1153"/>
      <c r="U2" s="1153"/>
      <c r="V2" s="1153"/>
      <c r="W2" s="1153"/>
      <c r="X2" s="1153"/>
      <c r="Y2" s="1153"/>
      <c r="Z2" s="1153"/>
      <c r="AA2" s="1153"/>
      <c r="AB2" s="1153"/>
      <c r="AC2" s="1153"/>
      <c r="AD2" s="1153"/>
      <c r="AE2" s="1153"/>
      <c r="AF2" s="1153"/>
      <c r="AG2" s="1153"/>
      <c r="AH2" s="1153"/>
      <c r="AI2" s="1153"/>
      <c r="AJ2" s="1153"/>
      <c r="AK2" s="1153"/>
      <c r="AL2" s="1153"/>
      <c r="AM2" s="1153"/>
      <c r="AN2" s="1153"/>
      <c r="AO2" s="1153"/>
      <c r="AP2" s="1153"/>
      <c r="AQ2" s="1153"/>
      <c r="AR2" s="1153"/>
      <c r="AS2" s="1153"/>
    </row>
    <row r="3" spans="1:47" ht="23.25" x14ac:dyDescent="0.2">
      <c r="A3" s="1154" t="s">
        <v>349</v>
      </c>
      <c r="B3" s="1154"/>
      <c r="C3" s="1154"/>
      <c r="D3" s="1154"/>
      <c r="E3" s="1154"/>
      <c r="F3" s="1154"/>
      <c r="G3" s="1154"/>
      <c r="H3" s="1154"/>
      <c r="I3" s="1154"/>
      <c r="J3" s="1154"/>
      <c r="K3" s="1154"/>
      <c r="L3" s="1154"/>
      <c r="M3" s="1154"/>
      <c r="N3" s="1154"/>
      <c r="O3" s="1154"/>
      <c r="P3" s="1154"/>
      <c r="Q3" s="1154"/>
      <c r="R3" s="1154"/>
      <c r="S3" s="1154"/>
      <c r="T3" s="1154"/>
      <c r="U3" s="1154"/>
      <c r="V3" s="1154"/>
      <c r="W3" s="1154"/>
      <c r="X3" s="1154"/>
      <c r="Y3" s="1154"/>
      <c r="Z3" s="1154"/>
      <c r="AA3" s="1154"/>
      <c r="AB3" s="1154"/>
      <c r="AC3" s="1154"/>
      <c r="AD3" s="1154"/>
      <c r="AE3" s="1154"/>
      <c r="AF3" s="1154"/>
      <c r="AG3" s="1154"/>
      <c r="AH3" s="1154"/>
      <c r="AI3" s="1154"/>
      <c r="AJ3" s="1154"/>
      <c r="AK3" s="1154"/>
      <c r="AL3" s="1154"/>
      <c r="AM3" s="1154"/>
      <c r="AN3" s="1154"/>
      <c r="AO3" s="1154"/>
      <c r="AP3" s="1154"/>
      <c r="AQ3" s="1154"/>
      <c r="AR3" s="1154"/>
      <c r="AS3" s="1154"/>
    </row>
    <row r="4" spans="1:47" s="109" customFormat="1" ht="23.25" x14ac:dyDescent="0.2">
      <c r="A4" s="1153" t="s">
        <v>631</v>
      </c>
      <c r="B4" s="1153"/>
      <c r="C4" s="1153"/>
      <c r="D4" s="1153"/>
      <c r="E4" s="1153"/>
      <c r="F4" s="1153"/>
      <c r="G4" s="1153"/>
      <c r="H4" s="1153"/>
      <c r="I4" s="1153"/>
      <c r="J4" s="1153"/>
      <c r="K4" s="1153"/>
      <c r="L4" s="1153"/>
      <c r="M4" s="1153"/>
      <c r="N4" s="1153"/>
      <c r="O4" s="1153"/>
      <c r="P4" s="1153"/>
      <c r="Q4" s="1153"/>
      <c r="R4" s="1153"/>
      <c r="S4" s="1153"/>
      <c r="T4" s="1153"/>
      <c r="U4" s="1153"/>
      <c r="V4" s="1153"/>
      <c r="W4" s="1153"/>
      <c r="X4" s="1153"/>
      <c r="Y4" s="1153"/>
      <c r="Z4" s="1153"/>
      <c r="AA4" s="1153"/>
      <c r="AB4" s="1153"/>
      <c r="AC4" s="1153"/>
      <c r="AD4" s="1153"/>
      <c r="AE4" s="1153"/>
      <c r="AF4" s="1153"/>
      <c r="AG4" s="1153"/>
      <c r="AH4" s="1153"/>
      <c r="AI4" s="1153"/>
      <c r="AJ4" s="1153"/>
      <c r="AK4" s="1153"/>
      <c r="AL4" s="1153"/>
      <c r="AM4" s="1153"/>
      <c r="AN4" s="1153"/>
      <c r="AO4" s="1153"/>
      <c r="AP4" s="1153"/>
      <c r="AQ4" s="1153"/>
      <c r="AR4" s="1153"/>
      <c r="AS4" s="1153"/>
    </row>
    <row r="5" spans="1:47" ht="24" customHeight="1" thickBot="1" x14ac:dyDescent="0.25">
      <c r="A5" s="1155" t="s">
        <v>342</v>
      </c>
      <c r="B5" s="1155"/>
      <c r="C5" s="1155"/>
      <c r="D5" s="1155"/>
      <c r="E5" s="1155"/>
      <c r="F5" s="1155"/>
      <c r="G5" s="1155"/>
      <c r="H5" s="1155"/>
      <c r="I5" s="1155"/>
      <c r="J5" s="1155"/>
      <c r="K5" s="1155"/>
      <c r="L5" s="1155"/>
      <c r="M5" s="1155"/>
      <c r="N5" s="1155"/>
      <c r="O5" s="1155"/>
      <c r="P5" s="1155"/>
      <c r="Q5" s="1155"/>
      <c r="R5" s="1155"/>
      <c r="S5" s="1155"/>
      <c r="T5" s="1155"/>
      <c r="U5" s="1155"/>
      <c r="V5" s="1155"/>
      <c r="W5" s="1155"/>
      <c r="X5" s="1155"/>
      <c r="Y5" s="1155"/>
      <c r="Z5" s="1155"/>
      <c r="AA5" s="1155"/>
      <c r="AB5" s="1155"/>
      <c r="AC5" s="1155"/>
      <c r="AD5" s="1155"/>
      <c r="AE5" s="1155"/>
      <c r="AF5" s="1155"/>
      <c r="AG5" s="1155"/>
      <c r="AH5" s="1155"/>
      <c r="AI5" s="1155"/>
      <c r="AJ5" s="1155"/>
      <c r="AK5" s="1155"/>
      <c r="AL5" s="1155"/>
      <c r="AM5" s="1155"/>
      <c r="AN5" s="1155"/>
      <c r="AO5" s="1155"/>
      <c r="AP5" s="1155"/>
      <c r="AQ5" s="1155"/>
      <c r="AR5" s="1155"/>
      <c r="AS5" s="1155"/>
    </row>
    <row r="6" spans="1:47" ht="15.75" customHeight="1" thickTop="1" thickBot="1" x14ac:dyDescent="0.25">
      <c r="A6" s="1156" t="s">
        <v>1</v>
      </c>
      <c r="B6" s="1159" t="s">
        <v>2</v>
      </c>
      <c r="C6" s="1162" t="s">
        <v>3</v>
      </c>
      <c r="D6" s="1165" t="s">
        <v>4</v>
      </c>
      <c r="E6" s="1166"/>
      <c r="F6" s="1166"/>
      <c r="G6" s="1166"/>
      <c r="H6" s="1166"/>
      <c r="I6" s="1166"/>
      <c r="J6" s="1166"/>
      <c r="K6" s="1166"/>
      <c r="L6" s="1166"/>
      <c r="M6" s="1166"/>
      <c r="N6" s="1166"/>
      <c r="O6" s="1166"/>
      <c r="P6" s="1166"/>
      <c r="Q6" s="1166"/>
      <c r="R6" s="1166"/>
      <c r="S6" s="1166"/>
      <c r="T6" s="1166"/>
      <c r="U6" s="1166"/>
      <c r="V6" s="1166"/>
      <c r="W6" s="1166"/>
      <c r="X6" s="1166"/>
      <c r="Y6" s="1166"/>
      <c r="Z6" s="1166"/>
      <c r="AA6" s="1166"/>
      <c r="AB6" s="1165" t="s">
        <v>4</v>
      </c>
      <c r="AC6" s="1166"/>
      <c r="AD6" s="1166"/>
      <c r="AE6" s="1166"/>
      <c r="AF6" s="1166"/>
      <c r="AG6" s="1166"/>
      <c r="AH6" s="1166"/>
      <c r="AI6" s="1166"/>
      <c r="AJ6" s="1166"/>
      <c r="AK6" s="1166"/>
      <c r="AL6" s="1166"/>
      <c r="AM6" s="1166"/>
      <c r="AN6" s="1138" t="s">
        <v>5</v>
      </c>
      <c r="AO6" s="1139"/>
      <c r="AP6" s="1139"/>
      <c r="AQ6" s="1139"/>
      <c r="AR6" s="1139"/>
      <c r="AS6" s="1140"/>
      <c r="AT6" s="1144" t="s">
        <v>48</v>
      </c>
      <c r="AU6" s="1144" t="s">
        <v>49</v>
      </c>
    </row>
    <row r="7" spans="1:47" ht="15.75" customHeight="1" x14ac:dyDescent="0.2">
      <c r="A7" s="1157"/>
      <c r="B7" s="1160"/>
      <c r="C7" s="1163"/>
      <c r="D7" s="1147" t="s">
        <v>6</v>
      </c>
      <c r="E7" s="1148"/>
      <c r="F7" s="1148"/>
      <c r="G7" s="1148"/>
      <c r="H7" s="1148"/>
      <c r="I7" s="1149"/>
      <c r="J7" s="1150" t="s">
        <v>7</v>
      </c>
      <c r="K7" s="1148"/>
      <c r="L7" s="1148"/>
      <c r="M7" s="1148"/>
      <c r="N7" s="1148"/>
      <c r="O7" s="1151"/>
      <c r="P7" s="1147" t="s">
        <v>8</v>
      </c>
      <c r="Q7" s="1148"/>
      <c r="R7" s="1148"/>
      <c r="S7" s="1148"/>
      <c r="T7" s="1148"/>
      <c r="U7" s="1149"/>
      <c r="V7" s="1150" t="s">
        <v>9</v>
      </c>
      <c r="W7" s="1148"/>
      <c r="X7" s="1148"/>
      <c r="Y7" s="1148"/>
      <c r="Z7" s="1148"/>
      <c r="AA7" s="1149"/>
      <c r="AB7" s="1147" t="s">
        <v>10</v>
      </c>
      <c r="AC7" s="1148"/>
      <c r="AD7" s="1148"/>
      <c r="AE7" s="1148"/>
      <c r="AF7" s="1148"/>
      <c r="AG7" s="1149"/>
      <c r="AH7" s="1150" t="s">
        <v>11</v>
      </c>
      <c r="AI7" s="1148"/>
      <c r="AJ7" s="1148"/>
      <c r="AK7" s="1148"/>
      <c r="AL7" s="1148"/>
      <c r="AM7" s="1151"/>
      <c r="AN7" s="1141"/>
      <c r="AO7" s="1142"/>
      <c r="AP7" s="1142"/>
      <c r="AQ7" s="1142"/>
      <c r="AR7" s="1142"/>
      <c r="AS7" s="1143"/>
      <c r="AT7" s="1145"/>
      <c r="AU7" s="1146"/>
    </row>
    <row r="8" spans="1:47" ht="15.75" customHeight="1" x14ac:dyDescent="0.2">
      <c r="A8" s="1157"/>
      <c r="B8" s="1160"/>
      <c r="C8" s="1163"/>
      <c r="D8" s="1137" t="s">
        <v>12</v>
      </c>
      <c r="E8" s="1127"/>
      <c r="F8" s="1126" t="s">
        <v>13</v>
      </c>
      <c r="G8" s="1127"/>
      <c r="H8" s="1128" t="s">
        <v>14</v>
      </c>
      <c r="I8" s="1132" t="s">
        <v>37</v>
      </c>
      <c r="J8" s="1134" t="s">
        <v>12</v>
      </c>
      <c r="K8" s="1127"/>
      <c r="L8" s="1126" t="s">
        <v>13</v>
      </c>
      <c r="M8" s="1127"/>
      <c r="N8" s="1128" t="s">
        <v>14</v>
      </c>
      <c r="O8" s="1167" t="s">
        <v>37</v>
      </c>
      <c r="P8" s="1137" t="s">
        <v>12</v>
      </c>
      <c r="Q8" s="1127"/>
      <c r="R8" s="1126" t="s">
        <v>13</v>
      </c>
      <c r="S8" s="1127"/>
      <c r="T8" s="1128" t="s">
        <v>14</v>
      </c>
      <c r="U8" s="1132" t="s">
        <v>37</v>
      </c>
      <c r="V8" s="1134" t="s">
        <v>12</v>
      </c>
      <c r="W8" s="1127"/>
      <c r="X8" s="1126" t="s">
        <v>13</v>
      </c>
      <c r="Y8" s="1127"/>
      <c r="Z8" s="1128" t="s">
        <v>14</v>
      </c>
      <c r="AA8" s="1135" t="s">
        <v>37</v>
      </c>
      <c r="AB8" s="1137" t="s">
        <v>12</v>
      </c>
      <c r="AC8" s="1127"/>
      <c r="AD8" s="1126" t="s">
        <v>13</v>
      </c>
      <c r="AE8" s="1127"/>
      <c r="AF8" s="1128" t="s">
        <v>14</v>
      </c>
      <c r="AG8" s="1132" t="s">
        <v>37</v>
      </c>
      <c r="AH8" s="1134" t="s">
        <v>12</v>
      </c>
      <c r="AI8" s="1127"/>
      <c r="AJ8" s="1126" t="s">
        <v>13</v>
      </c>
      <c r="AK8" s="1127"/>
      <c r="AL8" s="1128" t="s">
        <v>14</v>
      </c>
      <c r="AM8" s="1135" t="s">
        <v>37</v>
      </c>
      <c r="AN8" s="1134" t="s">
        <v>12</v>
      </c>
      <c r="AO8" s="1127"/>
      <c r="AP8" s="1126" t="s">
        <v>13</v>
      </c>
      <c r="AQ8" s="1127"/>
      <c r="AR8" s="1128" t="s">
        <v>14</v>
      </c>
      <c r="AS8" s="1130" t="s">
        <v>44</v>
      </c>
      <c r="AT8" s="1145"/>
      <c r="AU8" s="1146"/>
    </row>
    <row r="9" spans="1:47" ht="79.900000000000006" customHeight="1" thickBot="1" x14ac:dyDescent="0.25">
      <c r="A9" s="1158"/>
      <c r="B9" s="1161"/>
      <c r="C9" s="1164"/>
      <c r="D9" s="110" t="s">
        <v>38</v>
      </c>
      <c r="E9" s="111" t="s">
        <v>39</v>
      </c>
      <c r="F9" s="112" t="s">
        <v>38</v>
      </c>
      <c r="G9" s="111" t="s">
        <v>39</v>
      </c>
      <c r="H9" s="1129"/>
      <c r="I9" s="1133"/>
      <c r="J9" s="113" t="s">
        <v>38</v>
      </c>
      <c r="K9" s="111" t="s">
        <v>39</v>
      </c>
      <c r="L9" s="112" t="s">
        <v>38</v>
      </c>
      <c r="M9" s="111" t="s">
        <v>39</v>
      </c>
      <c r="N9" s="1129"/>
      <c r="O9" s="1168"/>
      <c r="P9" s="110" t="s">
        <v>38</v>
      </c>
      <c r="Q9" s="111" t="s">
        <v>39</v>
      </c>
      <c r="R9" s="112" t="s">
        <v>38</v>
      </c>
      <c r="S9" s="111" t="s">
        <v>39</v>
      </c>
      <c r="T9" s="1129"/>
      <c r="U9" s="1133"/>
      <c r="V9" s="113" t="s">
        <v>38</v>
      </c>
      <c r="W9" s="111" t="s">
        <v>39</v>
      </c>
      <c r="X9" s="112" t="s">
        <v>38</v>
      </c>
      <c r="Y9" s="111" t="s">
        <v>39</v>
      </c>
      <c r="Z9" s="1129"/>
      <c r="AA9" s="1136"/>
      <c r="AB9" s="110" t="s">
        <v>38</v>
      </c>
      <c r="AC9" s="111" t="s">
        <v>39</v>
      </c>
      <c r="AD9" s="112" t="s">
        <v>38</v>
      </c>
      <c r="AE9" s="111" t="s">
        <v>39</v>
      </c>
      <c r="AF9" s="1129"/>
      <c r="AG9" s="1133"/>
      <c r="AH9" s="113" t="s">
        <v>38</v>
      </c>
      <c r="AI9" s="111" t="s">
        <v>39</v>
      </c>
      <c r="AJ9" s="112" t="s">
        <v>38</v>
      </c>
      <c r="AK9" s="111" t="s">
        <v>39</v>
      </c>
      <c r="AL9" s="1129"/>
      <c r="AM9" s="1136"/>
      <c r="AN9" s="113" t="s">
        <v>38</v>
      </c>
      <c r="AO9" s="111" t="s">
        <v>40</v>
      </c>
      <c r="AP9" s="112" t="s">
        <v>38</v>
      </c>
      <c r="AQ9" s="111" t="s">
        <v>40</v>
      </c>
      <c r="AR9" s="1129"/>
      <c r="AS9" s="1131"/>
      <c r="AT9" s="1145"/>
      <c r="AU9" s="1146"/>
    </row>
    <row r="10" spans="1:47" s="23" customFormat="1" ht="15.75" customHeight="1" thickBot="1" x14ac:dyDescent="0.3">
      <c r="A10" s="114"/>
      <c r="B10" s="115"/>
      <c r="C10" s="116" t="s">
        <v>350</v>
      </c>
      <c r="D10" s="117">
        <f>SUM([1]BŰIGSZAK!D84)</f>
        <v>11</v>
      </c>
      <c r="E10" s="117">
        <f>SUM([1]BŰIGSZAK!E84)</f>
        <v>136</v>
      </c>
      <c r="F10" s="117">
        <f>SUM([1]BŰIGSZAK!F84)</f>
        <v>26</v>
      </c>
      <c r="G10" s="117">
        <f>SUM([1]BŰIGSZAK!G84)</f>
        <v>290</v>
      </c>
      <c r="H10" s="117">
        <f>SUM(BŰIGSZAK!H82)</f>
        <v>25</v>
      </c>
      <c r="I10" s="117" t="s">
        <v>17</v>
      </c>
      <c r="J10" s="117">
        <f>SUM([1]BŰIGSZAK!J84)</f>
        <v>11</v>
      </c>
      <c r="K10" s="117">
        <f>SUM([1]BŰIGSZAK!K84)</f>
        <v>162</v>
      </c>
      <c r="L10" s="117">
        <f>SUM([1]BŰIGSZAK!L84)</f>
        <v>12</v>
      </c>
      <c r="M10" s="117">
        <f>SUM([1]BŰIGSZAK!M84)</f>
        <v>172</v>
      </c>
      <c r="N10" s="117">
        <f>SUM(BŰIGSZAK!N82)</f>
        <v>22</v>
      </c>
      <c r="O10" s="117" t="s">
        <v>17</v>
      </c>
      <c r="P10" s="117">
        <f>SUM([1]BŰIGSZAK!P84)</f>
        <v>9</v>
      </c>
      <c r="Q10" s="117">
        <f>SUM([1]BŰIGSZAK!Q84)</f>
        <v>126</v>
      </c>
      <c r="R10" s="117">
        <f>SUM([1]BŰIGSZAK!R84)</f>
        <v>13</v>
      </c>
      <c r="S10" s="117">
        <f>SUM([1]BŰIGSZAK!S84)</f>
        <v>182</v>
      </c>
      <c r="T10" s="117">
        <f>SUM(BŰIGSZAK!T82)</f>
        <v>24</v>
      </c>
      <c r="U10" s="117" t="s">
        <v>17</v>
      </c>
      <c r="V10" s="117">
        <f>SUM([1]BŰIGSZAK!V84)</f>
        <v>10</v>
      </c>
      <c r="W10" s="117">
        <f>SUM([1]BŰIGSZAK!W84)</f>
        <v>140</v>
      </c>
      <c r="X10" s="117">
        <f>SUM([1]BŰIGSZAK!X84)</f>
        <v>14</v>
      </c>
      <c r="Y10" s="117">
        <f>SUM([1]BŰIGSZAK!Y84)</f>
        <v>202</v>
      </c>
      <c r="Z10" s="117">
        <f>SUM(BŰIGSZAK!Z82)</f>
        <v>24</v>
      </c>
      <c r="AA10" s="117" t="s">
        <v>17</v>
      </c>
      <c r="AB10" s="117">
        <f>SUM([1]BŰIGSZAK!AB84)</f>
        <v>11</v>
      </c>
      <c r="AC10" s="117">
        <f>SUM([1]BŰIGSZAK!AC84)</f>
        <v>154</v>
      </c>
      <c r="AD10" s="117">
        <f>SUM([1]BŰIGSZAK!AD84)</f>
        <v>10</v>
      </c>
      <c r="AE10" s="117">
        <f>SUM([1]BŰIGSZAK!AE84)</f>
        <v>140</v>
      </c>
      <c r="AF10" s="117">
        <f>SUM(BŰIGSZAK!AF82)</f>
        <v>24</v>
      </c>
      <c r="AG10" s="117" t="s">
        <v>17</v>
      </c>
      <c r="AH10" s="117">
        <f>SUM([1]BŰIGSZAK!AH84)</f>
        <v>4</v>
      </c>
      <c r="AI10" s="117">
        <f>SUM([1]BŰIGSZAK!AI84)</f>
        <v>40</v>
      </c>
      <c r="AJ10" s="117">
        <f>SUM([1]BŰIGSZAK!AJ84)</f>
        <v>18</v>
      </c>
      <c r="AK10" s="117">
        <f>SUM([1]BŰIGSZAK!AK84)</f>
        <v>178</v>
      </c>
      <c r="AL10" s="117">
        <f>SUM(BŰIGSZAK!AL82)</f>
        <v>23</v>
      </c>
      <c r="AM10" s="117" t="s">
        <v>17</v>
      </c>
      <c r="AN10" s="117">
        <f>SUM([1]BŰIGSZAK!AN84)</f>
        <v>56</v>
      </c>
      <c r="AO10" s="117">
        <v>758</v>
      </c>
      <c r="AP10" s="117">
        <f>SUM([1]BŰIGSZAK!AP84)</f>
        <v>92</v>
      </c>
      <c r="AQ10" s="117">
        <v>1162</v>
      </c>
      <c r="AR10" s="117">
        <f>SUM(BŰIGSZAK!AR82)</f>
        <v>142</v>
      </c>
      <c r="AS10" s="117">
        <f>SUM([1]BŰIGSZAK!AS84)</f>
        <v>149</v>
      </c>
      <c r="AT10" s="118"/>
      <c r="AU10" s="118"/>
    </row>
    <row r="11" spans="1:47" s="23" customFormat="1" ht="15.75" customHeight="1" x14ac:dyDescent="0.25">
      <c r="A11" s="699" t="s">
        <v>7</v>
      </c>
      <c r="B11" s="531"/>
      <c r="C11" s="532" t="s">
        <v>51</v>
      </c>
      <c r="D11" s="533"/>
      <c r="E11" s="534"/>
      <c r="F11" s="535"/>
      <c r="G11" s="534"/>
      <c r="H11" s="535"/>
      <c r="I11" s="536"/>
      <c r="J11" s="535"/>
      <c r="K11" s="534"/>
      <c r="L11" s="535"/>
      <c r="M11" s="534"/>
      <c r="N11" s="535"/>
      <c r="O11" s="536"/>
      <c r="P11" s="535"/>
      <c r="Q11" s="534"/>
      <c r="R11" s="535"/>
      <c r="S11" s="534"/>
      <c r="T11" s="535"/>
      <c r="U11" s="536"/>
      <c r="V11" s="535"/>
      <c r="W11" s="534"/>
      <c r="X11" s="535"/>
      <c r="Y11" s="534"/>
      <c r="Z11" s="535"/>
      <c r="AA11" s="537"/>
      <c r="AB11" s="533"/>
      <c r="AC11" s="534"/>
      <c r="AD11" s="535"/>
      <c r="AE11" s="534"/>
      <c r="AF11" s="535"/>
      <c r="AG11" s="536"/>
      <c r="AH11" s="535"/>
      <c r="AI11" s="534"/>
      <c r="AJ11" s="535"/>
      <c r="AK11" s="534"/>
      <c r="AL11" s="535"/>
      <c r="AM11" s="536"/>
      <c r="AN11" s="538"/>
      <c r="AO11" s="538"/>
      <c r="AP11" s="538"/>
      <c r="AQ11" s="538"/>
      <c r="AR11" s="538"/>
      <c r="AS11" s="539"/>
      <c r="AT11" s="119"/>
      <c r="AU11" s="119"/>
    </row>
    <row r="12" spans="1:47" ht="15.75" customHeight="1" x14ac:dyDescent="0.2">
      <c r="A12" s="144" t="s">
        <v>553</v>
      </c>
      <c r="B12" s="495" t="s">
        <v>34</v>
      </c>
      <c r="C12" s="135" t="s">
        <v>820</v>
      </c>
      <c r="D12" s="398"/>
      <c r="E12" s="399" t="str">
        <f>IF(D12*15=0,"",D12*15)</f>
        <v/>
      </c>
      <c r="F12" s="398"/>
      <c r="G12" s="399" t="str">
        <f>IF(F12*15=0,"",F12*15)</f>
        <v/>
      </c>
      <c r="H12" s="398"/>
      <c r="I12" s="400"/>
      <c r="J12" s="401"/>
      <c r="K12" s="399" t="str">
        <f>IF(J12*15=0,"",J12*15)</f>
        <v/>
      </c>
      <c r="L12" s="398"/>
      <c r="M12" s="399" t="str">
        <f>IF(L12*15=0,"",L12*15)</f>
        <v/>
      </c>
      <c r="N12" s="398"/>
      <c r="O12" s="402"/>
      <c r="P12" s="401"/>
      <c r="Q12" s="399" t="str">
        <f>IF(P12*15=0,"",P12*15)</f>
        <v/>
      </c>
      <c r="R12" s="398"/>
      <c r="S12" s="399" t="str">
        <f>IF(R12*15=0,"",R12*15)</f>
        <v/>
      </c>
      <c r="T12" s="398"/>
      <c r="U12" s="402"/>
      <c r="V12" s="401">
        <v>1</v>
      </c>
      <c r="W12" s="399">
        <v>14</v>
      </c>
      <c r="X12" s="398">
        <v>2</v>
      </c>
      <c r="Y12" s="399">
        <v>28</v>
      </c>
      <c r="Z12" s="398">
        <v>3</v>
      </c>
      <c r="AA12" s="402" t="s">
        <v>15</v>
      </c>
      <c r="AB12" s="401"/>
      <c r="AC12" s="399" t="str">
        <f>IF(AB12*15=0,"",AB12*15)</f>
        <v/>
      </c>
      <c r="AD12" s="398"/>
      <c r="AE12" s="399" t="str">
        <f>IF(AD12*15=0,"",AD12*15)</f>
        <v/>
      </c>
      <c r="AF12" s="398"/>
      <c r="AG12" s="402"/>
      <c r="AH12" s="398"/>
      <c r="AI12" s="399" t="str">
        <f>IF(AH12*15=0,"",AH12*15)</f>
        <v/>
      </c>
      <c r="AJ12" s="398"/>
      <c r="AK12" s="399" t="str">
        <f>IF(AJ12*15=0,"",AJ12*15)</f>
        <v/>
      </c>
      <c r="AL12" s="398"/>
      <c r="AM12" s="398"/>
      <c r="AN12" s="403">
        <f t="shared" ref="AN12:AN33" si="0">IF(D12+J12+P12+V12+AB12+AH12=0,"",D12+J12+P12+V12+AB12+AH12)</f>
        <v>1</v>
      </c>
      <c r="AO12" s="399">
        <f t="shared" ref="AO12:AO31" si="1">IF((D12+J12+P12+V12+AB12+AH12)*14=0,"",(D12+J12+P12+V12+AB12+AH12)*14)</f>
        <v>14</v>
      </c>
      <c r="AP12" s="404">
        <f t="shared" ref="AP12:AP33" si="2">IF(F12+L12+R12+X12+AD12+AJ12=0,"",F12+L12+R12+X12+AD12+AJ12)</f>
        <v>2</v>
      </c>
      <c r="AQ12" s="399">
        <v>14</v>
      </c>
      <c r="AR12" s="404">
        <f t="shared" ref="AR12:AR33" si="3">IF(H12+N12+T12+Z12+AF12+AL12=0,"",H12+N12+T12+Z12+AF12+AL12)</f>
        <v>3</v>
      </c>
      <c r="AS12" s="405">
        <f t="shared" ref="AS12:AS33" si="4">IF(D12+F12+J12+L12+P12+R12+V12+X12+AB12+AD12+AH12+AJ12=0,"",D12+F12+J12+L12+P12+R12+V12+X12+AB12+AD12+AH12+AJ12)</f>
        <v>3</v>
      </c>
      <c r="AT12" s="107" t="s">
        <v>440</v>
      </c>
      <c r="AU12" s="107" t="s">
        <v>441</v>
      </c>
    </row>
    <row r="13" spans="1:47" ht="15.75" customHeight="1" x14ac:dyDescent="0.2">
      <c r="A13" s="142" t="s">
        <v>573</v>
      </c>
      <c r="B13" s="166" t="s">
        <v>34</v>
      </c>
      <c r="C13" s="133" t="s">
        <v>594</v>
      </c>
      <c r="D13" s="398"/>
      <c r="E13" s="399" t="s">
        <v>138</v>
      </c>
      <c r="F13" s="398"/>
      <c r="G13" s="399" t="s">
        <v>138</v>
      </c>
      <c r="H13" s="398"/>
      <c r="I13" s="400"/>
      <c r="J13" s="401"/>
      <c r="K13" s="399" t="s">
        <v>138</v>
      </c>
      <c r="L13" s="398"/>
      <c r="M13" s="399" t="s">
        <v>138</v>
      </c>
      <c r="N13" s="398"/>
      <c r="O13" s="402"/>
      <c r="P13" s="398"/>
      <c r="Q13" s="399"/>
      <c r="R13" s="398"/>
      <c r="S13" s="399"/>
      <c r="T13" s="398"/>
      <c r="U13" s="400"/>
      <c r="V13" s="401"/>
      <c r="W13" s="399" t="s">
        <v>138</v>
      </c>
      <c r="X13" s="398"/>
      <c r="Y13" s="399" t="s">
        <v>138</v>
      </c>
      <c r="Z13" s="398"/>
      <c r="AA13" s="402"/>
      <c r="AB13" s="398">
        <v>1</v>
      </c>
      <c r="AC13" s="399">
        <v>14</v>
      </c>
      <c r="AD13" s="398">
        <v>1</v>
      </c>
      <c r="AE13" s="399">
        <v>14</v>
      </c>
      <c r="AF13" s="398">
        <v>2</v>
      </c>
      <c r="AG13" s="398" t="s">
        <v>15</v>
      </c>
      <c r="AH13" s="398"/>
      <c r="AI13" s="399"/>
      <c r="AJ13" s="398"/>
      <c r="AK13" s="399"/>
      <c r="AL13" s="398"/>
      <c r="AM13" s="398"/>
      <c r="AN13" s="403">
        <f t="shared" si="0"/>
        <v>1</v>
      </c>
      <c r="AO13" s="399">
        <v>10</v>
      </c>
      <c r="AP13" s="404">
        <f t="shared" si="2"/>
        <v>1</v>
      </c>
      <c r="AQ13" s="399">
        <v>10</v>
      </c>
      <c r="AR13" s="404">
        <f t="shared" si="3"/>
        <v>2</v>
      </c>
      <c r="AS13" s="405">
        <f t="shared" si="4"/>
        <v>2</v>
      </c>
      <c r="AT13" s="107" t="s">
        <v>452</v>
      </c>
      <c r="AU13" s="107" t="s">
        <v>453</v>
      </c>
    </row>
    <row r="14" spans="1:47" ht="15.75" customHeight="1" x14ac:dyDescent="0.2">
      <c r="A14" s="142" t="s">
        <v>183</v>
      </c>
      <c r="B14" s="166" t="s">
        <v>34</v>
      </c>
      <c r="C14" s="879" t="s">
        <v>184</v>
      </c>
      <c r="D14" s="398"/>
      <c r="E14" s="399" t="s">
        <v>138</v>
      </c>
      <c r="F14" s="398"/>
      <c r="G14" s="399" t="s">
        <v>138</v>
      </c>
      <c r="H14" s="398"/>
      <c r="I14" s="400"/>
      <c r="J14" s="401"/>
      <c r="K14" s="399" t="s">
        <v>138</v>
      </c>
      <c r="L14" s="398"/>
      <c r="M14" s="399" t="s">
        <v>138</v>
      </c>
      <c r="N14" s="398"/>
      <c r="O14" s="402"/>
      <c r="P14" s="398"/>
      <c r="Q14" s="399" t="s">
        <v>138</v>
      </c>
      <c r="R14" s="398"/>
      <c r="S14" s="399" t="s">
        <v>138</v>
      </c>
      <c r="T14" s="398"/>
      <c r="U14" s="400"/>
      <c r="V14" s="401"/>
      <c r="W14" s="399" t="s">
        <v>138</v>
      </c>
      <c r="X14" s="398"/>
      <c r="Y14" s="399" t="s">
        <v>138</v>
      </c>
      <c r="Z14" s="398"/>
      <c r="AA14" s="402"/>
      <c r="AB14" s="401"/>
      <c r="AC14" s="399"/>
      <c r="AD14" s="540"/>
      <c r="AE14" s="399"/>
      <c r="AF14" s="540"/>
      <c r="AG14" s="541"/>
      <c r="AH14" s="398"/>
      <c r="AI14" s="399" t="s">
        <v>138</v>
      </c>
      <c r="AJ14" s="398">
        <v>1</v>
      </c>
      <c r="AK14" s="399">
        <v>10</v>
      </c>
      <c r="AL14" s="398">
        <v>1</v>
      </c>
      <c r="AM14" s="398" t="s">
        <v>70</v>
      </c>
      <c r="AN14" s="403" t="str">
        <f t="shared" si="0"/>
        <v/>
      </c>
      <c r="AO14" s="399" t="str">
        <f t="shared" si="1"/>
        <v/>
      </c>
      <c r="AP14" s="404">
        <f t="shared" si="2"/>
        <v>1</v>
      </c>
      <c r="AQ14" s="399">
        <v>10</v>
      </c>
      <c r="AR14" s="404">
        <f t="shared" si="3"/>
        <v>1</v>
      </c>
      <c r="AS14" s="405">
        <f t="shared" si="4"/>
        <v>1</v>
      </c>
      <c r="AT14" s="107" t="s">
        <v>440</v>
      </c>
      <c r="AU14" s="107" t="s">
        <v>444</v>
      </c>
    </row>
    <row r="15" spans="1:47" ht="15.75" customHeight="1" x14ac:dyDescent="0.2">
      <c r="A15" s="883" t="s">
        <v>786</v>
      </c>
      <c r="B15" s="437" t="s">
        <v>34</v>
      </c>
      <c r="C15" s="879" t="s">
        <v>787</v>
      </c>
      <c r="D15" s="542"/>
      <c r="E15" s="543"/>
      <c r="F15" s="542"/>
      <c r="G15" s="543"/>
      <c r="H15" s="542"/>
      <c r="I15" s="544"/>
      <c r="J15" s="545"/>
      <c r="K15" s="543"/>
      <c r="L15" s="542">
        <v>1</v>
      </c>
      <c r="M15" s="543">
        <v>14</v>
      </c>
      <c r="N15" s="542">
        <v>2</v>
      </c>
      <c r="O15" s="546" t="s">
        <v>70</v>
      </c>
      <c r="P15" s="542"/>
      <c r="Q15" s="543"/>
      <c r="R15" s="542"/>
      <c r="S15" s="543"/>
      <c r="T15" s="542"/>
      <c r="U15" s="544"/>
      <c r="V15" s="545"/>
      <c r="W15" s="543"/>
      <c r="X15" s="542"/>
      <c r="Y15" s="543"/>
      <c r="Z15" s="542"/>
      <c r="AA15" s="546"/>
      <c r="AB15" s="545"/>
      <c r="AC15" s="543"/>
      <c r="AD15" s="547"/>
      <c r="AE15" s="543"/>
      <c r="AF15" s="547"/>
      <c r="AG15" s="548"/>
      <c r="AH15" s="542"/>
      <c r="AI15" s="543"/>
      <c r="AJ15" s="542"/>
      <c r="AK15" s="543"/>
      <c r="AL15" s="542"/>
      <c r="AM15" s="542"/>
      <c r="AN15" s="549"/>
      <c r="AO15" s="543"/>
      <c r="AP15" s="550">
        <v>1</v>
      </c>
      <c r="AQ15" s="543">
        <v>14</v>
      </c>
      <c r="AR15" s="550">
        <v>2</v>
      </c>
      <c r="AS15" s="551">
        <v>1</v>
      </c>
      <c r="AT15" s="919" t="s">
        <v>403</v>
      </c>
      <c r="AU15" s="919" t="s">
        <v>460</v>
      </c>
    </row>
    <row r="16" spans="1:47" ht="15.75" customHeight="1" x14ac:dyDescent="0.2">
      <c r="A16" s="883" t="s">
        <v>221</v>
      </c>
      <c r="B16" s="166" t="s">
        <v>34</v>
      </c>
      <c r="C16" s="879" t="s">
        <v>222</v>
      </c>
      <c r="D16" s="398"/>
      <c r="E16" s="399" t="s">
        <v>138</v>
      </c>
      <c r="F16" s="398"/>
      <c r="G16" s="399" t="s">
        <v>138</v>
      </c>
      <c r="H16" s="398"/>
      <c r="I16" s="400"/>
      <c r="J16" s="401"/>
      <c r="K16" s="399"/>
      <c r="L16" s="398"/>
      <c r="M16" s="399" t="s">
        <v>138</v>
      </c>
      <c r="N16" s="398"/>
      <c r="O16" s="402"/>
      <c r="P16" s="398">
        <v>1</v>
      </c>
      <c r="Q16" s="399">
        <v>14</v>
      </c>
      <c r="R16" s="398"/>
      <c r="S16" s="399" t="s">
        <v>138</v>
      </c>
      <c r="T16" s="552">
        <v>1</v>
      </c>
      <c r="U16" s="402" t="s">
        <v>612</v>
      </c>
      <c r="V16" s="401"/>
      <c r="W16" s="399" t="s">
        <v>138</v>
      </c>
      <c r="X16" s="398"/>
      <c r="Y16" s="399" t="s">
        <v>138</v>
      </c>
      <c r="Z16" s="398"/>
      <c r="AA16" s="402"/>
      <c r="AB16" s="401"/>
      <c r="AC16" s="399" t="s">
        <v>138</v>
      </c>
      <c r="AD16" s="540"/>
      <c r="AE16" s="399" t="s">
        <v>138</v>
      </c>
      <c r="AF16" s="540"/>
      <c r="AG16" s="541"/>
      <c r="AH16" s="398"/>
      <c r="AI16" s="399" t="s">
        <v>138</v>
      </c>
      <c r="AJ16" s="398"/>
      <c r="AK16" s="399"/>
      <c r="AL16" s="398"/>
      <c r="AM16" s="398"/>
      <c r="AN16" s="403">
        <f t="shared" si="0"/>
        <v>1</v>
      </c>
      <c r="AO16" s="399">
        <f t="shared" si="1"/>
        <v>14</v>
      </c>
      <c r="AP16" s="404" t="str">
        <f t="shared" si="2"/>
        <v/>
      </c>
      <c r="AQ16" s="399" t="str">
        <f t="shared" ref="AQ16:AQ31" si="5">IF((F16+L16+R16+X16+AD16+AJ16)*14=0,"",(F16+L16+R16+X16+AD16+AJ16)*14)</f>
        <v/>
      </c>
      <c r="AR16" s="404">
        <f t="shared" si="3"/>
        <v>1</v>
      </c>
      <c r="AS16" s="405">
        <f t="shared" si="4"/>
        <v>1</v>
      </c>
      <c r="AT16" s="891" t="s">
        <v>452</v>
      </c>
      <c r="AU16" s="891" t="s">
        <v>633</v>
      </c>
    </row>
    <row r="17" spans="1:47" ht="15.75" customHeight="1" x14ac:dyDescent="0.2">
      <c r="A17" s="883" t="s">
        <v>223</v>
      </c>
      <c r="B17" s="166" t="s">
        <v>34</v>
      </c>
      <c r="C17" s="879" t="s">
        <v>224</v>
      </c>
      <c r="D17" s="398"/>
      <c r="E17" s="399" t="s">
        <v>138</v>
      </c>
      <c r="F17" s="398"/>
      <c r="G17" s="399" t="s">
        <v>138</v>
      </c>
      <c r="H17" s="398"/>
      <c r="I17" s="400"/>
      <c r="J17" s="401"/>
      <c r="K17" s="399" t="s">
        <v>138</v>
      </c>
      <c r="L17" s="398"/>
      <c r="M17" s="399" t="s">
        <v>138</v>
      </c>
      <c r="N17" s="398"/>
      <c r="O17" s="402"/>
      <c r="P17" s="401"/>
      <c r="Q17" s="399" t="s">
        <v>138</v>
      </c>
      <c r="R17" s="398"/>
      <c r="S17" s="399" t="s">
        <v>138</v>
      </c>
      <c r="T17" s="398"/>
      <c r="U17" s="402"/>
      <c r="V17" s="401">
        <v>1</v>
      </c>
      <c r="W17" s="399">
        <v>14</v>
      </c>
      <c r="X17" s="398"/>
      <c r="Y17" s="399"/>
      <c r="Z17" s="398">
        <v>1</v>
      </c>
      <c r="AA17" s="398" t="s">
        <v>99</v>
      </c>
      <c r="AB17" s="401"/>
      <c r="AC17" s="399" t="s">
        <v>138</v>
      </c>
      <c r="AD17" s="398"/>
      <c r="AE17" s="399" t="s">
        <v>138</v>
      </c>
      <c r="AF17" s="398"/>
      <c r="AG17" s="402"/>
      <c r="AH17" s="398"/>
      <c r="AI17" s="399" t="s">
        <v>138</v>
      </c>
      <c r="AJ17" s="398"/>
      <c r="AK17" s="399" t="s">
        <v>138</v>
      </c>
      <c r="AL17" s="398"/>
      <c r="AM17" s="398"/>
      <c r="AN17" s="403">
        <f t="shared" si="0"/>
        <v>1</v>
      </c>
      <c r="AO17" s="399">
        <f t="shared" si="1"/>
        <v>14</v>
      </c>
      <c r="AP17" s="404" t="str">
        <f t="shared" si="2"/>
        <v/>
      </c>
      <c r="AQ17" s="399" t="str">
        <f t="shared" si="5"/>
        <v/>
      </c>
      <c r="AR17" s="404">
        <f t="shared" si="3"/>
        <v>1</v>
      </c>
      <c r="AS17" s="405">
        <f t="shared" si="4"/>
        <v>1</v>
      </c>
      <c r="AT17" s="891" t="s">
        <v>452</v>
      </c>
      <c r="AU17" s="891" t="s">
        <v>634</v>
      </c>
    </row>
    <row r="18" spans="1:47" ht="15.75" customHeight="1" x14ac:dyDescent="0.2">
      <c r="A18" s="883" t="s">
        <v>225</v>
      </c>
      <c r="B18" s="166" t="s">
        <v>34</v>
      </c>
      <c r="C18" s="879" t="s">
        <v>226</v>
      </c>
      <c r="D18" s="398"/>
      <c r="E18" s="399" t="s">
        <v>138</v>
      </c>
      <c r="F18" s="398"/>
      <c r="G18" s="399" t="s">
        <v>138</v>
      </c>
      <c r="H18" s="398"/>
      <c r="I18" s="400"/>
      <c r="J18" s="401"/>
      <c r="K18" s="399" t="s">
        <v>138</v>
      </c>
      <c r="L18" s="398"/>
      <c r="M18" s="399" t="s">
        <v>138</v>
      </c>
      <c r="N18" s="398"/>
      <c r="O18" s="402"/>
      <c r="P18" s="401"/>
      <c r="Q18" s="399" t="s">
        <v>138</v>
      </c>
      <c r="R18" s="398"/>
      <c r="S18" s="399" t="s">
        <v>138</v>
      </c>
      <c r="T18" s="398"/>
      <c r="U18" s="402"/>
      <c r="V18" s="401"/>
      <c r="W18" s="399" t="s">
        <v>138</v>
      </c>
      <c r="X18" s="398"/>
      <c r="Y18" s="399" t="s">
        <v>138</v>
      </c>
      <c r="Z18" s="398"/>
      <c r="AA18" s="402"/>
      <c r="AB18" s="401"/>
      <c r="AC18" s="399"/>
      <c r="AD18" s="398">
        <v>1</v>
      </c>
      <c r="AE18" s="399">
        <v>14</v>
      </c>
      <c r="AF18" s="398">
        <v>1</v>
      </c>
      <c r="AG18" s="402" t="s">
        <v>70</v>
      </c>
      <c r="AH18" s="398"/>
      <c r="AI18" s="399" t="s">
        <v>138</v>
      </c>
      <c r="AJ18" s="398"/>
      <c r="AK18" s="399" t="s">
        <v>138</v>
      </c>
      <c r="AL18" s="398"/>
      <c r="AM18" s="398"/>
      <c r="AN18" s="403" t="str">
        <f t="shared" si="0"/>
        <v/>
      </c>
      <c r="AO18" s="399" t="str">
        <f t="shared" si="1"/>
        <v/>
      </c>
      <c r="AP18" s="404">
        <f t="shared" si="2"/>
        <v>1</v>
      </c>
      <c r="AQ18" s="399">
        <f t="shared" si="5"/>
        <v>14</v>
      </c>
      <c r="AR18" s="404">
        <f t="shared" si="3"/>
        <v>1</v>
      </c>
      <c r="AS18" s="405">
        <f t="shared" si="4"/>
        <v>1</v>
      </c>
      <c r="AT18" s="891" t="s">
        <v>452</v>
      </c>
      <c r="AU18" s="891" t="s">
        <v>634</v>
      </c>
    </row>
    <row r="19" spans="1:47" ht="15.75" customHeight="1" x14ac:dyDescent="0.2">
      <c r="A19" s="883" t="s">
        <v>227</v>
      </c>
      <c r="B19" s="495" t="s">
        <v>34</v>
      </c>
      <c r="C19" s="879" t="s">
        <v>228</v>
      </c>
      <c r="D19" s="398"/>
      <c r="E19" s="399" t="s">
        <v>138</v>
      </c>
      <c r="F19" s="398"/>
      <c r="G19" s="399" t="s">
        <v>138</v>
      </c>
      <c r="H19" s="398"/>
      <c r="I19" s="400"/>
      <c r="J19" s="401"/>
      <c r="K19" s="399" t="s">
        <v>138</v>
      </c>
      <c r="L19" s="398"/>
      <c r="M19" s="399" t="s">
        <v>138</v>
      </c>
      <c r="N19" s="398"/>
      <c r="O19" s="402"/>
      <c r="P19" s="401"/>
      <c r="Q19" s="399" t="s">
        <v>138</v>
      </c>
      <c r="R19" s="398"/>
      <c r="S19" s="399" t="s">
        <v>138</v>
      </c>
      <c r="T19" s="398"/>
      <c r="U19" s="402"/>
      <c r="V19" s="401"/>
      <c r="W19" s="399" t="s">
        <v>138</v>
      </c>
      <c r="X19" s="398"/>
      <c r="Y19" s="399" t="s">
        <v>138</v>
      </c>
      <c r="Z19" s="398"/>
      <c r="AA19" s="402"/>
      <c r="AB19" s="401"/>
      <c r="AC19" s="399" t="s">
        <v>138</v>
      </c>
      <c r="AD19" s="398"/>
      <c r="AE19" s="399" t="s">
        <v>138</v>
      </c>
      <c r="AF19" s="398"/>
      <c r="AG19" s="402"/>
      <c r="AH19" s="398">
        <v>1</v>
      </c>
      <c r="AI19" s="399">
        <v>10</v>
      </c>
      <c r="AJ19" s="398">
        <v>1</v>
      </c>
      <c r="AK19" s="399">
        <v>10</v>
      </c>
      <c r="AL19" s="398">
        <v>1</v>
      </c>
      <c r="AM19" s="398" t="s">
        <v>99</v>
      </c>
      <c r="AN19" s="403">
        <f t="shared" si="0"/>
        <v>1</v>
      </c>
      <c r="AO19" s="399">
        <v>10</v>
      </c>
      <c r="AP19" s="404">
        <f t="shared" si="2"/>
        <v>1</v>
      </c>
      <c r="AQ19" s="399">
        <v>10</v>
      </c>
      <c r="AR19" s="404">
        <f t="shared" si="3"/>
        <v>1</v>
      </c>
      <c r="AS19" s="405">
        <f t="shared" si="4"/>
        <v>2</v>
      </c>
      <c r="AT19" s="891" t="s">
        <v>452</v>
      </c>
      <c r="AU19" s="891" t="s">
        <v>634</v>
      </c>
    </row>
    <row r="20" spans="1:47" s="83" customFormat="1" ht="15.75" customHeight="1" x14ac:dyDescent="0.2">
      <c r="A20" s="883" t="s">
        <v>229</v>
      </c>
      <c r="B20" s="495" t="s">
        <v>34</v>
      </c>
      <c r="C20" s="881" t="s">
        <v>230</v>
      </c>
      <c r="D20" s="398"/>
      <c r="E20" s="399"/>
      <c r="F20" s="398"/>
      <c r="G20" s="399" t="s">
        <v>138</v>
      </c>
      <c r="H20" s="398"/>
      <c r="I20" s="400"/>
      <c r="J20" s="401"/>
      <c r="K20" s="399" t="s">
        <v>138</v>
      </c>
      <c r="L20" s="398"/>
      <c r="M20" s="399" t="s">
        <v>138</v>
      </c>
      <c r="N20" s="398"/>
      <c r="O20" s="402"/>
      <c r="P20" s="917">
        <v>2</v>
      </c>
      <c r="Q20" s="918">
        <v>28</v>
      </c>
      <c r="R20" s="398"/>
      <c r="S20" s="399" t="s">
        <v>138</v>
      </c>
      <c r="T20" s="552">
        <v>2</v>
      </c>
      <c r="U20" s="402" t="s">
        <v>612</v>
      </c>
      <c r="V20" s="401"/>
      <c r="W20" s="399" t="s">
        <v>138</v>
      </c>
      <c r="X20" s="398"/>
      <c r="Y20" s="399" t="s">
        <v>138</v>
      </c>
      <c r="Z20" s="398"/>
      <c r="AA20" s="402"/>
      <c r="AB20" s="401"/>
      <c r="AC20" s="399"/>
      <c r="AD20" s="398"/>
      <c r="AE20" s="399"/>
      <c r="AF20" s="398"/>
      <c r="AG20" s="402"/>
      <c r="AH20" s="398"/>
      <c r="AI20" s="399" t="s">
        <v>138</v>
      </c>
      <c r="AJ20" s="398"/>
      <c r="AK20" s="399" t="s">
        <v>138</v>
      </c>
      <c r="AL20" s="398"/>
      <c r="AM20" s="398"/>
      <c r="AN20" s="403">
        <f t="shared" si="0"/>
        <v>2</v>
      </c>
      <c r="AO20" s="399">
        <f t="shared" si="1"/>
        <v>28</v>
      </c>
      <c r="AP20" s="404" t="str">
        <f t="shared" si="2"/>
        <v/>
      </c>
      <c r="AQ20" s="399" t="str">
        <f t="shared" si="5"/>
        <v/>
      </c>
      <c r="AR20" s="404">
        <f t="shared" si="3"/>
        <v>2</v>
      </c>
      <c r="AS20" s="405">
        <f t="shared" si="4"/>
        <v>2</v>
      </c>
      <c r="AT20" s="891" t="s">
        <v>452</v>
      </c>
      <c r="AU20" s="891" t="s">
        <v>455</v>
      </c>
    </row>
    <row r="21" spans="1:47" ht="15.75" customHeight="1" x14ac:dyDescent="0.2">
      <c r="A21" s="883" t="s">
        <v>231</v>
      </c>
      <c r="B21" s="166" t="s">
        <v>34</v>
      </c>
      <c r="C21" s="881" t="s">
        <v>232</v>
      </c>
      <c r="D21" s="398"/>
      <c r="E21" s="399" t="s">
        <v>138</v>
      </c>
      <c r="F21" s="398"/>
      <c r="G21" s="399" t="s">
        <v>138</v>
      </c>
      <c r="H21" s="398"/>
      <c r="I21" s="400"/>
      <c r="J21" s="401"/>
      <c r="K21" s="399" t="s">
        <v>138</v>
      </c>
      <c r="L21" s="398"/>
      <c r="M21" s="399" t="s">
        <v>138</v>
      </c>
      <c r="N21" s="398"/>
      <c r="O21" s="402"/>
      <c r="P21" s="401"/>
      <c r="Q21" s="399" t="s">
        <v>138</v>
      </c>
      <c r="R21" s="398"/>
      <c r="S21" s="399" t="s">
        <v>138</v>
      </c>
      <c r="T21" s="398"/>
      <c r="U21" s="402"/>
      <c r="V21" s="401">
        <v>1</v>
      </c>
      <c r="W21" s="399">
        <v>14</v>
      </c>
      <c r="X21" s="398"/>
      <c r="Y21" s="399" t="s">
        <v>138</v>
      </c>
      <c r="Z21" s="398">
        <v>1</v>
      </c>
      <c r="AA21" s="402" t="s">
        <v>612</v>
      </c>
      <c r="AB21" s="401"/>
      <c r="AC21" s="399" t="s">
        <v>138</v>
      </c>
      <c r="AD21" s="398"/>
      <c r="AE21" s="399" t="s">
        <v>138</v>
      </c>
      <c r="AF21" s="398"/>
      <c r="AG21" s="402"/>
      <c r="AH21" s="398"/>
      <c r="AI21" s="399"/>
      <c r="AJ21" s="398"/>
      <c r="AK21" s="399"/>
      <c r="AL21" s="398"/>
      <c r="AM21" s="398"/>
      <c r="AN21" s="403">
        <f t="shared" si="0"/>
        <v>1</v>
      </c>
      <c r="AO21" s="399">
        <f t="shared" si="1"/>
        <v>14</v>
      </c>
      <c r="AP21" s="404" t="str">
        <f t="shared" si="2"/>
        <v/>
      </c>
      <c r="AQ21" s="399" t="str">
        <f t="shared" si="5"/>
        <v/>
      </c>
      <c r="AR21" s="404">
        <f t="shared" si="3"/>
        <v>1</v>
      </c>
      <c r="AS21" s="405">
        <f t="shared" si="4"/>
        <v>1</v>
      </c>
      <c r="AT21" s="891" t="s">
        <v>452</v>
      </c>
      <c r="AU21" s="891" t="s">
        <v>455</v>
      </c>
    </row>
    <row r="22" spans="1:47" ht="15.75" customHeight="1" x14ac:dyDescent="0.2">
      <c r="A22" s="883" t="s">
        <v>233</v>
      </c>
      <c r="B22" s="495" t="s">
        <v>34</v>
      </c>
      <c r="C22" s="881" t="s">
        <v>234</v>
      </c>
      <c r="D22" s="398"/>
      <c r="E22" s="399" t="s">
        <v>138</v>
      </c>
      <c r="F22" s="398"/>
      <c r="G22" s="399" t="s">
        <v>138</v>
      </c>
      <c r="H22" s="398"/>
      <c r="I22" s="400"/>
      <c r="J22" s="401"/>
      <c r="K22" s="399" t="s">
        <v>138</v>
      </c>
      <c r="L22" s="398"/>
      <c r="M22" s="399" t="s">
        <v>138</v>
      </c>
      <c r="N22" s="398"/>
      <c r="O22" s="402"/>
      <c r="P22" s="401"/>
      <c r="Q22" s="399" t="s">
        <v>138</v>
      </c>
      <c r="R22" s="398"/>
      <c r="S22" s="399" t="s">
        <v>138</v>
      </c>
      <c r="T22" s="398"/>
      <c r="U22" s="402"/>
      <c r="V22" s="401"/>
      <c r="W22" s="399" t="s">
        <v>138</v>
      </c>
      <c r="X22" s="398"/>
      <c r="Y22" s="399" t="s">
        <v>138</v>
      </c>
      <c r="Z22" s="398"/>
      <c r="AA22" s="402"/>
      <c r="AB22" s="398">
        <v>2</v>
      </c>
      <c r="AC22" s="399">
        <v>28</v>
      </c>
      <c r="AD22" s="398"/>
      <c r="AE22" s="399"/>
      <c r="AF22" s="398">
        <v>2</v>
      </c>
      <c r="AG22" s="402" t="s">
        <v>612</v>
      </c>
      <c r="AH22" s="398"/>
      <c r="AI22" s="399" t="s">
        <v>138</v>
      </c>
      <c r="AJ22" s="398"/>
      <c r="AK22" s="399"/>
      <c r="AL22" s="398"/>
      <c r="AM22" s="398"/>
      <c r="AN22" s="403">
        <f t="shared" si="0"/>
        <v>2</v>
      </c>
      <c r="AO22" s="399">
        <f t="shared" si="1"/>
        <v>28</v>
      </c>
      <c r="AP22" s="404" t="str">
        <f t="shared" si="2"/>
        <v/>
      </c>
      <c r="AQ22" s="399" t="str">
        <f t="shared" si="5"/>
        <v/>
      </c>
      <c r="AR22" s="404">
        <f t="shared" si="3"/>
        <v>2</v>
      </c>
      <c r="AS22" s="405">
        <f t="shared" si="4"/>
        <v>2</v>
      </c>
      <c r="AT22" s="891" t="s">
        <v>452</v>
      </c>
      <c r="AU22" s="891" t="s">
        <v>455</v>
      </c>
    </row>
    <row r="23" spans="1:47" ht="15.75" customHeight="1" x14ac:dyDescent="0.2">
      <c r="A23" s="883" t="s">
        <v>235</v>
      </c>
      <c r="B23" s="495" t="s">
        <v>34</v>
      </c>
      <c r="C23" s="881" t="s">
        <v>236</v>
      </c>
      <c r="D23" s="398"/>
      <c r="E23" s="399" t="s">
        <v>138</v>
      </c>
      <c r="F23" s="398"/>
      <c r="G23" s="399" t="s">
        <v>138</v>
      </c>
      <c r="H23" s="398"/>
      <c r="I23" s="400"/>
      <c r="J23" s="401"/>
      <c r="K23" s="399" t="s">
        <v>138</v>
      </c>
      <c r="L23" s="398"/>
      <c r="M23" s="399" t="s">
        <v>138</v>
      </c>
      <c r="N23" s="398"/>
      <c r="O23" s="402"/>
      <c r="P23" s="401"/>
      <c r="Q23" s="399" t="s">
        <v>138</v>
      </c>
      <c r="R23" s="398"/>
      <c r="S23" s="399" t="s">
        <v>138</v>
      </c>
      <c r="T23" s="398"/>
      <c r="U23" s="402"/>
      <c r="V23" s="401"/>
      <c r="W23" s="399" t="s">
        <v>138</v>
      </c>
      <c r="X23" s="398"/>
      <c r="Y23" s="399" t="s">
        <v>138</v>
      </c>
      <c r="Z23" s="398"/>
      <c r="AA23" s="402"/>
      <c r="AB23" s="401"/>
      <c r="AC23" s="399" t="s">
        <v>138</v>
      </c>
      <c r="AD23" s="398"/>
      <c r="AE23" s="399" t="s">
        <v>138</v>
      </c>
      <c r="AF23" s="398"/>
      <c r="AG23" s="402"/>
      <c r="AH23" s="398">
        <v>2</v>
      </c>
      <c r="AI23" s="399">
        <v>20</v>
      </c>
      <c r="AJ23" s="398"/>
      <c r="AK23" s="399"/>
      <c r="AL23" s="398">
        <v>2</v>
      </c>
      <c r="AM23" s="398" t="s">
        <v>99</v>
      </c>
      <c r="AN23" s="403">
        <f t="shared" si="0"/>
        <v>2</v>
      </c>
      <c r="AO23" s="399">
        <v>10</v>
      </c>
      <c r="AP23" s="404" t="str">
        <f t="shared" si="2"/>
        <v/>
      </c>
      <c r="AQ23" s="399" t="str">
        <f t="shared" si="5"/>
        <v/>
      </c>
      <c r="AR23" s="404">
        <f t="shared" si="3"/>
        <v>2</v>
      </c>
      <c r="AS23" s="405">
        <f t="shared" si="4"/>
        <v>2</v>
      </c>
      <c r="AT23" s="891" t="s">
        <v>452</v>
      </c>
      <c r="AU23" s="891" t="s">
        <v>635</v>
      </c>
    </row>
    <row r="24" spans="1:47" ht="12.75" x14ac:dyDescent="0.2">
      <c r="A24" s="884" t="s">
        <v>237</v>
      </c>
      <c r="B24" s="166" t="s">
        <v>34</v>
      </c>
      <c r="C24" s="881" t="s">
        <v>238</v>
      </c>
      <c r="D24" s="398"/>
      <c r="E24" s="399" t="s">
        <v>138</v>
      </c>
      <c r="F24" s="398"/>
      <c r="G24" s="399" t="s">
        <v>138</v>
      </c>
      <c r="H24" s="398"/>
      <c r="I24" s="400"/>
      <c r="J24" s="401">
        <v>1</v>
      </c>
      <c r="K24" s="399">
        <v>14</v>
      </c>
      <c r="L24" s="398">
        <v>1</v>
      </c>
      <c r="M24" s="399">
        <v>14</v>
      </c>
      <c r="N24" s="398">
        <v>3</v>
      </c>
      <c r="O24" s="402" t="s">
        <v>15</v>
      </c>
      <c r="P24" s="401"/>
      <c r="Q24" s="399" t="s">
        <v>138</v>
      </c>
      <c r="R24" s="398"/>
      <c r="S24" s="399" t="s">
        <v>138</v>
      </c>
      <c r="T24" s="398"/>
      <c r="U24" s="402"/>
      <c r="V24" s="401"/>
      <c r="W24" s="399" t="s">
        <v>138</v>
      </c>
      <c r="X24" s="398"/>
      <c r="Y24" s="399" t="s">
        <v>138</v>
      </c>
      <c r="Z24" s="398"/>
      <c r="AA24" s="402"/>
      <c r="AB24" s="401"/>
      <c r="AC24" s="399" t="s">
        <v>138</v>
      </c>
      <c r="AD24" s="398"/>
      <c r="AE24" s="399" t="s">
        <v>138</v>
      </c>
      <c r="AF24" s="398"/>
      <c r="AG24" s="402"/>
      <c r="AH24" s="398"/>
      <c r="AI24" s="399" t="s">
        <v>138</v>
      </c>
      <c r="AJ24" s="398"/>
      <c r="AK24" s="399" t="s">
        <v>138</v>
      </c>
      <c r="AL24" s="398"/>
      <c r="AM24" s="398"/>
      <c r="AN24" s="403">
        <f t="shared" si="0"/>
        <v>1</v>
      </c>
      <c r="AO24" s="399">
        <f t="shared" si="1"/>
        <v>14</v>
      </c>
      <c r="AP24" s="404">
        <f t="shared" si="2"/>
        <v>1</v>
      </c>
      <c r="AQ24" s="399">
        <f t="shared" si="5"/>
        <v>14</v>
      </c>
      <c r="AR24" s="404">
        <f t="shared" si="3"/>
        <v>3</v>
      </c>
      <c r="AS24" s="405">
        <f t="shared" si="4"/>
        <v>2</v>
      </c>
      <c r="AT24" s="891" t="s">
        <v>452</v>
      </c>
      <c r="AU24" s="891" t="s">
        <v>636</v>
      </c>
    </row>
    <row r="25" spans="1:47" ht="12.75" x14ac:dyDescent="0.2">
      <c r="A25" s="884" t="s">
        <v>239</v>
      </c>
      <c r="B25" s="495" t="s">
        <v>34</v>
      </c>
      <c r="C25" s="881" t="s">
        <v>240</v>
      </c>
      <c r="D25" s="398"/>
      <c r="E25" s="399" t="s">
        <v>138</v>
      </c>
      <c r="F25" s="398"/>
      <c r="G25" s="399" t="s">
        <v>138</v>
      </c>
      <c r="H25" s="398"/>
      <c r="I25" s="400"/>
      <c r="J25" s="401"/>
      <c r="K25" s="399" t="s">
        <v>138</v>
      </c>
      <c r="L25" s="398"/>
      <c r="M25" s="399" t="s">
        <v>138</v>
      </c>
      <c r="N25" s="398"/>
      <c r="O25" s="402"/>
      <c r="P25" s="401">
        <v>2</v>
      </c>
      <c r="Q25" s="399">
        <v>28</v>
      </c>
      <c r="R25" s="398">
        <v>1</v>
      </c>
      <c r="S25" s="399">
        <v>14</v>
      </c>
      <c r="T25" s="552">
        <v>2</v>
      </c>
      <c r="U25" s="402" t="s">
        <v>361</v>
      </c>
      <c r="V25" s="401"/>
      <c r="W25" s="399" t="s">
        <v>138</v>
      </c>
      <c r="X25" s="398"/>
      <c r="Y25" s="399" t="s">
        <v>138</v>
      </c>
      <c r="Z25" s="398"/>
      <c r="AA25" s="402"/>
      <c r="AB25" s="401"/>
      <c r="AC25" s="399"/>
      <c r="AD25" s="398"/>
      <c r="AE25" s="399"/>
      <c r="AF25" s="398"/>
      <c r="AG25" s="402"/>
      <c r="AH25" s="398"/>
      <c r="AI25" s="399" t="s">
        <v>138</v>
      </c>
      <c r="AJ25" s="398"/>
      <c r="AK25" s="399" t="s">
        <v>138</v>
      </c>
      <c r="AL25" s="398"/>
      <c r="AM25" s="398"/>
      <c r="AN25" s="403">
        <f t="shared" si="0"/>
        <v>2</v>
      </c>
      <c r="AO25" s="399">
        <f t="shared" si="1"/>
        <v>28</v>
      </c>
      <c r="AP25" s="404">
        <f t="shared" si="2"/>
        <v>1</v>
      </c>
      <c r="AQ25" s="399">
        <f t="shared" si="5"/>
        <v>14</v>
      </c>
      <c r="AR25" s="404">
        <f t="shared" si="3"/>
        <v>2</v>
      </c>
      <c r="AS25" s="405">
        <f t="shared" si="4"/>
        <v>3</v>
      </c>
      <c r="AT25" s="891" t="s">
        <v>452</v>
      </c>
      <c r="AU25" s="891" t="s">
        <v>636</v>
      </c>
    </row>
    <row r="26" spans="1:47" ht="15.75" customHeight="1" x14ac:dyDescent="0.2">
      <c r="A26" s="884" t="s">
        <v>547</v>
      </c>
      <c r="B26" s="495" t="s">
        <v>34</v>
      </c>
      <c r="C26" s="911" t="s">
        <v>354</v>
      </c>
      <c r="D26" s="553"/>
      <c r="E26" s="554" t="s">
        <v>138</v>
      </c>
      <c r="F26" s="553"/>
      <c r="G26" s="554" t="s">
        <v>138</v>
      </c>
      <c r="H26" s="553"/>
      <c r="I26" s="555"/>
      <c r="J26" s="556"/>
      <c r="K26" s="554" t="s">
        <v>138</v>
      </c>
      <c r="L26" s="553"/>
      <c r="M26" s="554" t="s">
        <v>138</v>
      </c>
      <c r="N26" s="553"/>
      <c r="O26" s="557"/>
      <c r="P26" s="553"/>
      <c r="Q26" s="554" t="s">
        <v>138</v>
      </c>
      <c r="R26" s="553"/>
      <c r="S26" s="554" t="s">
        <v>138</v>
      </c>
      <c r="T26" s="553"/>
      <c r="U26" s="555"/>
      <c r="V26" s="556">
        <v>1</v>
      </c>
      <c r="W26" s="554">
        <v>14</v>
      </c>
      <c r="X26" s="558">
        <v>1</v>
      </c>
      <c r="Y26" s="554">
        <v>14</v>
      </c>
      <c r="Z26" s="558">
        <v>1</v>
      </c>
      <c r="AA26" s="559" t="s">
        <v>15</v>
      </c>
      <c r="AB26" s="556"/>
      <c r="AC26" s="554"/>
      <c r="AD26" s="558"/>
      <c r="AE26" s="554"/>
      <c r="AF26" s="558"/>
      <c r="AG26" s="559"/>
      <c r="AH26" s="553"/>
      <c r="AI26" s="554" t="s">
        <v>138</v>
      </c>
      <c r="AJ26" s="553"/>
      <c r="AK26" s="554" t="s">
        <v>138</v>
      </c>
      <c r="AL26" s="553"/>
      <c r="AM26" s="553"/>
      <c r="AN26" s="560">
        <f t="shared" si="0"/>
        <v>1</v>
      </c>
      <c r="AO26" s="554">
        <f t="shared" si="1"/>
        <v>14</v>
      </c>
      <c r="AP26" s="561">
        <f t="shared" si="2"/>
        <v>1</v>
      </c>
      <c r="AQ26" s="554">
        <f t="shared" si="5"/>
        <v>14</v>
      </c>
      <c r="AR26" s="561">
        <f t="shared" si="3"/>
        <v>1</v>
      </c>
      <c r="AS26" s="562">
        <f t="shared" si="4"/>
        <v>2</v>
      </c>
      <c r="AT26" s="920" t="s">
        <v>452</v>
      </c>
      <c r="AU26" s="920" t="s">
        <v>455</v>
      </c>
    </row>
    <row r="27" spans="1:47" ht="15.75" customHeight="1" x14ac:dyDescent="0.2">
      <c r="A27" s="884" t="s">
        <v>548</v>
      </c>
      <c r="B27" s="495" t="s">
        <v>34</v>
      </c>
      <c r="C27" s="911" t="s">
        <v>550</v>
      </c>
      <c r="D27" s="553">
        <v>1</v>
      </c>
      <c r="E27" s="554">
        <v>10</v>
      </c>
      <c r="F27" s="553"/>
      <c r="G27" s="554"/>
      <c r="H27" s="553">
        <v>2</v>
      </c>
      <c r="I27" s="555" t="s">
        <v>82</v>
      </c>
      <c r="J27" s="556"/>
      <c r="K27" s="554"/>
      <c r="L27" s="553"/>
      <c r="M27" s="554"/>
      <c r="N27" s="553"/>
      <c r="O27" s="557"/>
      <c r="P27" s="553"/>
      <c r="Q27" s="554"/>
      <c r="R27" s="553"/>
      <c r="S27" s="554"/>
      <c r="T27" s="553"/>
      <c r="U27" s="555"/>
      <c r="V27" s="556"/>
      <c r="W27" s="554"/>
      <c r="X27" s="553"/>
      <c r="Y27" s="554"/>
      <c r="Z27" s="553"/>
      <c r="AA27" s="557"/>
      <c r="AB27" s="556"/>
      <c r="AC27" s="554"/>
      <c r="AD27" s="558"/>
      <c r="AE27" s="554"/>
      <c r="AF27" s="558"/>
      <c r="AG27" s="559"/>
      <c r="AH27" s="553"/>
      <c r="AI27" s="554"/>
      <c r="AJ27" s="553"/>
      <c r="AK27" s="554"/>
      <c r="AL27" s="553"/>
      <c r="AM27" s="553"/>
      <c r="AN27" s="560">
        <f t="shared" si="0"/>
        <v>1</v>
      </c>
      <c r="AO27" s="554">
        <v>10</v>
      </c>
      <c r="AP27" s="561" t="str">
        <f t="shared" si="2"/>
        <v/>
      </c>
      <c r="AQ27" s="554" t="str">
        <f t="shared" si="5"/>
        <v/>
      </c>
      <c r="AR27" s="561">
        <f t="shared" si="3"/>
        <v>2</v>
      </c>
      <c r="AS27" s="562">
        <f t="shared" si="4"/>
        <v>1</v>
      </c>
      <c r="AT27" s="920" t="s">
        <v>452</v>
      </c>
      <c r="AU27" s="920" t="s">
        <v>456</v>
      </c>
    </row>
    <row r="28" spans="1:47" ht="15.75" customHeight="1" x14ac:dyDescent="0.2">
      <c r="A28" s="884" t="s">
        <v>549</v>
      </c>
      <c r="B28" s="563" t="s">
        <v>34</v>
      </c>
      <c r="C28" s="912" t="s">
        <v>551</v>
      </c>
      <c r="D28" s="564"/>
      <c r="E28" s="565"/>
      <c r="F28" s="564"/>
      <c r="G28" s="565"/>
      <c r="H28" s="564"/>
      <c r="I28" s="566"/>
      <c r="J28" s="567">
        <v>1</v>
      </c>
      <c r="K28" s="565">
        <v>14</v>
      </c>
      <c r="L28" s="564">
        <v>1</v>
      </c>
      <c r="M28" s="565">
        <v>14</v>
      </c>
      <c r="N28" s="564">
        <v>3</v>
      </c>
      <c r="O28" s="568" t="s">
        <v>15</v>
      </c>
      <c r="P28" s="564"/>
      <c r="Q28" s="565"/>
      <c r="R28" s="564"/>
      <c r="S28" s="565"/>
      <c r="T28" s="564"/>
      <c r="U28" s="566"/>
      <c r="V28" s="567"/>
      <c r="W28" s="565"/>
      <c r="X28" s="564"/>
      <c r="Y28" s="565"/>
      <c r="Z28" s="564"/>
      <c r="AA28" s="568"/>
      <c r="AB28" s="567"/>
      <c r="AC28" s="565"/>
      <c r="AD28" s="569"/>
      <c r="AE28" s="565"/>
      <c r="AF28" s="569"/>
      <c r="AG28" s="570"/>
      <c r="AH28" s="564"/>
      <c r="AI28" s="565"/>
      <c r="AJ28" s="564"/>
      <c r="AK28" s="565"/>
      <c r="AL28" s="564"/>
      <c r="AM28" s="564"/>
      <c r="AN28" s="571">
        <f t="shared" si="0"/>
        <v>1</v>
      </c>
      <c r="AO28" s="565">
        <f t="shared" si="1"/>
        <v>14</v>
      </c>
      <c r="AP28" s="572">
        <f t="shared" si="2"/>
        <v>1</v>
      </c>
      <c r="AQ28" s="565">
        <f t="shared" si="5"/>
        <v>14</v>
      </c>
      <c r="AR28" s="572">
        <f t="shared" si="3"/>
        <v>3</v>
      </c>
      <c r="AS28" s="573">
        <f t="shared" si="4"/>
        <v>2</v>
      </c>
      <c r="AT28" s="921" t="s">
        <v>452</v>
      </c>
      <c r="AU28" s="921" t="s">
        <v>456</v>
      </c>
    </row>
    <row r="29" spans="1:47" ht="15.75" customHeight="1" x14ac:dyDescent="0.2">
      <c r="A29" s="884" t="s">
        <v>241</v>
      </c>
      <c r="B29" s="563" t="s">
        <v>34</v>
      </c>
      <c r="C29" s="912" t="s">
        <v>242</v>
      </c>
      <c r="D29" s="564">
        <v>1</v>
      </c>
      <c r="E29" s="565">
        <v>10</v>
      </c>
      <c r="F29" s="564"/>
      <c r="G29" s="565"/>
      <c r="H29" s="564">
        <v>1</v>
      </c>
      <c r="I29" s="566" t="s">
        <v>67</v>
      </c>
      <c r="J29" s="567"/>
      <c r="K29" s="565"/>
      <c r="L29" s="564"/>
      <c r="M29" s="565"/>
      <c r="N29" s="564"/>
      <c r="O29" s="568"/>
      <c r="P29" s="564"/>
      <c r="Q29" s="565"/>
      <c r="R29" s="564"/>
      <c r="S29" s="565"/>
      <c r="T29" s="564"/>
      <c r="U29" s="566"/>
      <c r="V29" s="567"/>
      <c r="W29" s="565"/>
      <c r="X29" s="564"/>
      <c r="Y29" s="565"/>
      <c r="Z29" s="564"/>
      <c r="AA29" s="568"/>
      <c r="AB29" s="567"/>
      <c r="AC29" s="565"/>
      <c r="AD29" s="569"/>
      <c r="AE29" s="565"/>
      <c r="AF29" s="569"/>
      <c r="AG29" s="570"/>
      <c r="AH29" s="564"/>
      <c r="AI29" s="565"/>
      <c r="AJ29" s="564"/>
      <c r="AK29" s="565"/>
      <c r="AL29" s="564"/>
      <c r="AM29" s="564"/>
      <c r="AN29" s="571">
        <f t="shared" si="0"/>
        <v>1</v>
      </c>
      <c r="AO29" s="565">
        <v>10</v>
      </c>
      <c r="AP29" s="572" t="str">
        <f t="shared" si="2"/>
        <v/>
      </c>
      <c r="AQ29" s="565" t="str">
        <f t="shared" si="5"/>
        <v/>
      </c>
      <c r="AR29" s="572">
        <f t="shared" si="3"/>
        <v>1</v>
      </c>
      <c r="AS29" s="573">
        <f t="shared" si="4"/>
        <v>1</v>
      </c>
      <c r="AT29" s="921" t="s">
        <v>452</v>
      </c>
      <c r="AU29" s="921" t="s">
        <v>455</v>
      </c>
    </row>
    <row r="30" spans="1:47" s="3" customFormat="1" ht="15.75" customHeight="1" x14ac:dyDescent="0.2">
      <c r="A30" s="884" t="s">
        <v>243</v>
      </c>
      <c r="B30" s="574" t="s">
        <v>34</v>
      </c>
      <c r="C30" s="913" t="s">
        <v>244</v>
      </c>
      <c r="D30" s="575"/>
      <c r="E30" s="576"/>
      <c r="F30" s="575"/>
      <c r="G30" s="576"/>
      <c r="H30" s="575"/>
      <c r="I30" s="577"/>
      <c r="J30" s="578"/>
      <c r="K30" s="576"/>
      <c r="L30" s="575"/>
      <c r="M30" s="576"/>
      <c r="N30" s="575"/>
      <c r="O30" s="579"/>
      <c r="P30" s="575"/>
      <c r="Q30" s="576"/>
      <c r="R30" s="575"/>
      <c r="S30" s="576"/>
      <c r="T30" s="575"/>
      <c r="U30" s="577"/>
      <c r="V30" s="716">
        <v>1</v>
      </c>
      <c r="W30" s="576">
        <v>14</v>
      </c>
      <c r="X30" s="575"/>
      <c r="Y30" s="576"/>
      <c r="Z30" s="575">
        <v>1</v>
      </c>
      <c r="AA30" s="575" t="s">
        <v>67</v>
      </c>
      <c r="AB30" s="578"/>
      <c r="AC30" s="576"/>
      <c r="AD30" s="580"/>
      <c r="AE30" s="576"/>
      <c r="AF30" s="580"/>
      <c r="AG30" s="581"/>
      <c r="AH30" s="575"/>
      <c r="AI30" s="576"/>
      <c r="AJ30" s="575"/>
      <c r="AK30" s="576"/>
      <c r="AL30" s="575"/>
      <c r="AM30" s="575"/>
      <c r="AN30" s="582">
        <f t="shared" si="0"/>
        <v>1</v>
      </c>
      <c r="AO30" s="576">
        <v>10</v>
      </c>
      <c r="AP30" s="583" t="str">
        <f t="shared" si="2"/>
        <v/>
      </c>
      <c r="AQ30" s="576" t="str">
        <f t="shared" si="5"/>
        <v/>
      </c>
      <c r="AR30" s="583">
        <f t="shared" si="3"/>
        <v>1</v>
      </c>
      <c r="AS30" s="584">
        <f t="shared" si="4"/>
        <v>1</v>
      </c>
      <c r="AT30" s="922" t="s">
        <v>452</v>
      </c>
      <c r="AU30" s="922" t="s">
        <v>455</v>
      </c>
    </row>
    <row r="31" spans="1:47" s="18" customFormat="1" ht="15.75" customHeight="1" x14ac:dyDescent="0.2">
      <c r="A31" s="884" t="s">
        <v>245</v>
      </c>
      <c r="B31" s="574" t="s">
        <v>34</v>
      </c>
      <c r="C31" s="913" t="s">
        <v>246</v>
      </c>
      <c r="D31" s="575"/>
      <c r="E31" s="576"/>
      <c r="F31" s="575"/>
      <c r="G31" s="576"/>
      <c r="H31" s="575"/>
      <c r="I31" s="577"/>
      <c r="J31" s="578"/>
      <c r="K31" s="576"/>
      <c r="L31" s="575"/>
      <c r="M31" s="576"/>
      <c r="N31" s="575"/>
      <c r="O31" s="579"/>
      <c r="P31" s="575"/>
      <c r="Q31" s="576"/>
      <c r="R31" s="575">
        <v>1</v>
      </c>
      <c r="S31" s="576">
        <v>14</v>
      </c>
      <c r="T31" s="575">
        <v>1</v>
      </c>
      <c r="U31" s="577" t="s">
        <v>70</v>
      </c>
      <c r="V31" s="578"/>
      <c r="W31" s="576"/>
      <c r="X31" s="575"/>
      <c r="Y31" s="576"/>
      <c r="Z31" s="575"/>
      <c r="AA31" s="579"/>
      <c r="AB31" s="578"/>
      <c r="AC31" s="576"/>
      <c r="AD31" s="580"/>
      <c r="AE31" s="576"/>
      <c r="AF31" s="580"/>
      <c r="AG31" s="581"/>
      <c r="AH31" s="575"/>
      <c r="AI31" s="576"/>
      <c r="AJ31" s="575"/>
      <c r="AK31" s="576"/>
      <c r="AL31" s="575"/>
      <c r="AM31" s="575"/>
      <c r="AN31" s="582" t="str">
        <f t="shared" si="0"/>
        <v/>
      </c>
      <c r="AO31" s="576" t="str">
        <f t="shared" si="1"/>
        <v/>
      </c>
      <c r="AP31" s="583">
        <f t="shared" si="2"/>
        <v>1</v>
      </c>
      <c r="AQ31" s="576">
        <f t="shared" si="5"/>
        <v>14</v>
      </c>
      <c r="AR31" s="583">
        <f t="shared" si="3"/>
        <v>1</v>
      </c>
      <c r="AS31" s="584">
        <f t="shared" si="4"/>
        <v>1</v>
      </c>
      <c r="AT31" s="922" t="s">
        <v>452</v>
      </c>
      <c r="AU31" s="922" t="s">
        <v>819</v>
      </c>
    </row>
    <row r="32" spans="1:47" s="18" customFormat="1" ht="15.75" customHeight="1" x14ac:dyDescent="0.2">
      <c r="A32" s="884" t="s">
        <v>247</v>
      </c>
      <c r="B32" s="585" t="s">
        <v>34</v>
      </c>
      <c r="C32" s="914" t="s">
        <v>821</v>
      </c>
      <c r="D32" s="586"/>
      <c r="E32" s="426"/>
      <c r="F32" s="586"/>
      <c r="G32" s="426"/>
      <c r="H32" s="586"/>
      <c r="I32" s="587"/>
      <c r="J32" s="588"/>
      <c r="K32" s="426"/>
      <c r="L32" s="586"/>
      <c r="M32" s="426"/>
      <c r="N32" s="586"/>
      <c r="O32" s="589"/>
      <c r="P32" s="586"/>
      <c r="Q32" s="426"/>
      <c r="R32" s="586"/>
      <c r="S32" s="426"/>
      <c r="T32" s="586"/>
      <c r="U32" s="587"/>
      <c r="V32" s="588"/>
      <c r="W32" s="426"/>
      <c r="X32" s="586"/>
      <c r="Y32" s="426"/>
      <c r="Z32" s="586"/>
      <c r="AA32" s="589"/>
      <c r="AB32" s="588"/>
      <c r="AC32" s="426"/>
      <c r="AD32" s="590"/>
      <c r="AE32" s="426"/>
      <c r="AF32" s="590"/>
      <c r="AG32" s="591"/>
      <c r="AH32" s="586">
        <v>1</v>
      </c>
      <c r="AI32" s="426">
        <v>10</v>
      </c>
      <c r="AJ32" s="586">
        <v>1</v>
      </c>
      <c r="AK32" s="426">
        <v>10</v>
      </c>
      <c r="AL32" s="586">
        <v>1</v>
      </c>
      <c r="AM32" s="586" t="s">
        <v>70</v>
      </c>
      <c r="AN32" s="592">
        <f t="shared" si="0"/>
        <v>1</v>
      </c>
      <c r="AO32" s="426">
        <v>10</v>
      </c>
      <c r="AP32" s="593">
        <f t="shared" si="2"/>
        <v>1</v>
      </c>
      <c r="AQ32" s="426">
        <v>10</v>
      </c>
      <c r="AR32" s="593">
        <f t="shared" si="3"/>
        <v>1</v>
      </c>
      <c r="AS32" s="594">
        <f t="shared" si="4"/>
        <v>2</v>
      </c>
      <c r="AT32" s="923" t="s">
        <v>452</v>
      </c>
      <c r="AU32" s="923" t="s">
        <v>412</v>
      </c>
    </row>
    <row r="33" spans="1:47" s="3" customFormat="1" ht="15.75" customHeight="1" x14ac:dyDescent="0.2">
      <c r="A33" s="884" t="s">
        <v>248</v>
      </c>
      <c r="B33" s="585" t="s">
        <v>34</v>
      </c>
      <c r="C33" s="914" t="s">
        <v>249</v>
      </c>
      <c r="D33" s="595"/>
      <c r="E33" s="596"/>
      <c r="F33" s="595"/>
      <c r="G33" s="596"/>
      <c r="H33" s="595"/>
      <c r="I33" s="597"/>
      <c r="J33" s="598"/>
      <c r="K33" s="596"/>
      <c r="L33" s="595"/>
      <c r="M33" s="596"/>
      <c r="N33" s="595"/>
      <c r="O33" s="599"/>
      <c r="P33" s="600"/>
      <c r="Q33" s="596"/>
      <c r="R33" s="600"/>
      <c r="S33" s="596"/>
      <c r="T33" s="600"/>
      <c r="U33" s="597"/>
      <c r="V33" s="598"/>
      <c r="W33" s="596"/>
      <c r="X33" s="595"/>
      <c r="Y33" s="596"/>
      <c r="Z33" s="595"/>
      <c r="AA33" s="599"/>
      <c r="AB33" s="598"/>
      <c r="AC33" s="596"/>
      <c r="AD33" s="601"/>
      <c r="AE33" s="596"/>
      <c r="AF33" s="601"/>
      <c r="AG33" s="602"/>
      <c r="AH33" s="595">
        <v>2</v>
      </c>
      <c r="AI33" s="596">
        <v>20</v>
      </c>
      <c r="AJ33" s="595"/>
      <c r="AK33" s="596"/>
      <c r="AL33" s="595">
        <v>1</v>
      </c>
      <c r="AM33" s="595" t="s">
        <v>67</v>
      </c>
      <c r="AN33" s="603">
        <f t="shared" si="0"/>
        <v>2</v>
      </c>
      <c r="AO33" s="596">
        <v>10</v>
      </c>
      <c r="AP33" s="604" t="str">
        <f t="shared" si="2"/>
        <v/>
      </c>
      <c r="AQ33" s="596">
        <v>20</v>
      </c>
      <c r="AR33" s="604">
        <f t="shared" si="3"/>
        <v>1</v>
      </c>
      <c r="AS33" s="605">
        <f t="shared" si="4"/>
        <v>2</v>
      </c>
      <c r="AT33" s="923" t="s">
        <v>452</v>
      </c>
      <c r="AU33" s="923" t="s">
        <v>637</v>
      </c>
    </row>
    <row r="34" spans="1:47" ht="15.75" customHeight="1" x14ac:dyDescent="0.2">
      <c r="A34" s="146" t="s">
        <v>189</v>
      </c>
      <c r="B34" s="585" t="s">
        <v>34</v>
      </c>
      <c r="C34" s="924" t="s">
        <v>190</v>
      </c>
      <c r="D34" s="619"/>
      <c r="E34" s="426"/>
      <c r="F34" s="427"/>
      <c r="G34" s="426"/>
      <c r="H34" s="926"/>
      <c r="I34" s="429"/>
      <c r="J34" s="619"/>
      <c r="K34" s="426"/>
      <c r="L34" s="427"/>
      <c r="M34" s="426"/>
      <c r="N34" s="926"/>
      <c r="O34" s="429"/>
      <c r="P34" s="619"/>
      <c r="Q34" s="426"/>
      <c r="R34" s="427"/>
      <c r="S34" s="426"/>
      <c r="T34" s="926"/>
      <c r="U34" s="429"/>
      <c r="V34" s="619"/>
      <c r="W34" s="426"/>
      <c r="X34" s="427"/>
      <c r="Y34" s="426"/>
      <c r="Z34" s="926"/>
      <c r="AA34" s="430"/>
      <c r="AB34" s="619"/>
      <c r="AC34" s="426"/>
      <c r="AD34" s="427"/>
      <c r="AE34" s="426"/>
      <c r="AF34" s="926"/>
      <c r="AG34" s="429"/>
      <c r="AH34" s="619">
        <v>1</v>
      </c>
      <c r="AI34" s="426">
        <v>10</v>
      </c>
      <c r="AJ34" s="427"/>
      <c r="AK34" s="426"/>
      <c r="AL34" s="925">
        <v>1</v>
      </c>
      <c r="AM34" s="927" t="s">
        <v>67</v>
      </c>
      <c r="AN34" s="592">
        <f>IF(D34+J34+P34+V34+AB34+AH34=0,"",D34+J34+P34+V34+AB34+AH34)</f>
        <v>1</v>
      </c>
      <c r="AO34" s="426">
        <v>10</v>
      </c>
      <c r="AP34" s="621"/>
      <c r="AQ34" s="596"/>
      <c r="AR34" s="428">
        <v>1</v>
      </c>
      <c r="AS34" s="594">
        <f>IF(D34+F34+J34+L34+P34+R34+V34+X34+AB34+AD34+AH34+AJ34=0,"",D34+F34+J34+L34+P34+R34+V34+X34+AB34+AD34+AH34+AJ34)</f>
        <v>1</v>
      </c>
      <c r="AT34" s="120" t="s">
        <v>440</v>
      </c>
      <c r="AU34" s="120" t="s">
        <v>447</v>
      </c>
    </row>
    <row r="35" spans="1:47" s="3" customFormat="1" ht="15.75" customHeight="1" x14ac:dyDescent="0.2">
      <c r="A35" s="146" t="s">
        <v>546</v>
      </c>
      <c r="B35" s="585" t="s">
        <v>34</v>
      </c>
      <c r="C35" s="928" t="s">
        <v>188</v>
      </c>
      <c r="D35" s="619"/>
      <c r="E35" s="426" t="str">
        <f>IF(D35*15=0,"",D35*15)</f>
        <v/>
      </c>
      <c r="F35" s="427"/>
      <c r="G35" s="426" t="str">
        <f>IF(F35*15=0,"",F35*15)</f>
        <v/>
      </c>
      <c r="H35" s="926"/>
      <c r="I35" s="429"/>
      <c r="J35" s="940">
        <v>1</v>
      </c>
      <c r="K35" s="941">
        <v>14</v>
      </c>
      <c r="L35" s="942"/>
      <c r="M35" s="941" t="str">
        <f>IF(L35*15=0,"",L35*15)</f>
        <v/>
      </c>
      <c r="N35" s="925">
        <v>1</v>
      </c>
      <c r="O35" s="431" t="s">
        <v>67</v>
      </c>
      <c r="P35" s="619"/>
      <c r="Q35" s="426" t="str">
        <f>IF(P35*15=0,"",P35*15)</f>
        <v/>
      </c>
      <c r="R35" s="427"/>
      <c r="S35" s="426" t="str">
        <f>IF(R35*15=0,"",R35*15)</f>
        <v/>
      </c>
      <c r="T35" s="926"/>
      <c r="U35" s="429"/>
      <c r="V35" s="619"/>
      <c r="W35" s="426" t="str">
        <f>IF(V35*15=0,"",V35*15)</f>
        <v/>
      </c>
      <c r="X35" s="427"/>
      <c r="Y35" s="426" t="str">
        <f>IF(X35*15=0,"",X35*15)</f>
        <v/>
      </c>
      <c r="Z35" s="926"/>
      <c r="AA35" s="429"/>
      <c r="AB35" s="619"/>
      <c r="AC35" s="426" t="str">
        <f>IF(AB35*15=0,"",AB35*15)</f>
        <v/>
      </c>
      <c r="AD35" s="427"/>
      <c r="AE35" s="426" t="str">
        <f>IF(AD35*15=0,"",AD35*15)</f>
        <v/>
      </c>
      <c r="AF35" s="926"/>
      <c r="AG35" s="429"/>
      <c r="AH35" s="619"/>
      <c r="AI35" s="426" t="str">
        <f>IF(AH35*15=0,"",AH35*15)</f>
        <v/>
      </c>
      <c r="AJ35" s="427"/>
      <c r="AK35" s="426" t="str">
        <f>IF(AJ35*15=0,"",AJ35*15)</f>
        <v/>
      </c>
      <c r="AL35" s="926"/>
      <c r="AM35" s="620"/>
      <c r="AN35" s="592">
        <f>IF(D35+J35+P35+V35+AB35+AH35=0,"",D35+J35+P35+V35+AB35+AH35)</f>
        <v>1</v>
      </c>
      <c r="AO35" s="426">
        <f>IF((D35+J35+P35+V35+AB35+AH35)*14=0,"",(D35+J35+P35+V35+AB35+AH35)*14)</f>
        <v>14</v>
      </c>
      <c r="AP35" s="593" t="str">
        <f>IF(F35+L35+R35+X35+AD35+AJ35=0,"",F35+L35+R35+X35+AD35+AJ35)</f>
        <v/>
      </c>
      <c r="AQ35" s="426" t="str">
        <f>IF((F35+L35+R35+X35+AD35+AJ35)*14=0,"",(F35+L35+R35+X35+AD35+AJ35)*14)</f>
        <v/>
      </c>
      <c r="AR35" s="428">
        <v>1</v>
      </c>
      <c r="AS35" s="594">
        <f>IF(D35+F35+J35+L35+P35+R35+V35+X35+AB35+AD35+AH35+AJ35=0,"",D35+F35+J35+L35+P35+R35+V35+X35+AB35+AD35+AH35+AJ35)</f>
        <v>1</v>
      </c>
      <c r="AT35" s="120" t="s">
        <v>452</v>
      </c>
      <c r="AU35" s="120" t="s">
        <v>453</v>
      </c>
    </row>
    <row r="36" spans="1:47" s="3" customFormat="1" ht="15.75" customHeight="1" x14ac:dyDescent="0.2">
      <c r="A36" s="916" t="s">
        <v>789</v>
      </c>
      <c r="B36" s="211" t="s">
        <v>34</v>
      </c>
      <c r="C36" s="915" t="s">
        <v>834</v>
      </c>
      <c r="D36" s="714"/>
      <c r="E36" s="713"/>
      <c r="F36" s="712"/>
      <c r="G36" s="713"/>
      <c r="H36" s="712"/>
      <c r="I36" s="715"/>
      <c r="J36" s="714"/>
      <c r="K36" s="713"/>
      <c r="L36" s="712"/>
      <c r="M36" s="713"/>
      <c r="N36" s="712"/>
      <c r="O36" s="715"/>
      <c r="P36" s="714"/>
      <c r="Q36" s="713"/>
      <c r="R36" s="712"/>
      <c r="S36" s="713"/>
      <c r="T36" s="712"/>
      <c r="U36" s="715"/>
      <c r="V36" s="714"/>
      <c r="W36" s="713"/>
      <c r="X36" s="712"/>
      <c r="Y36" s="713"/>
      <c r="Z36" s="712"/>
      <c r="AA36" s="717"/>
      <c r="AB36" s="714">
        <v>1</v>
      </c>
      <c r="AC36" s="713">
        <v>14</v>
      </c>
      <c r="AD36" s="712"/>
      <c r="AE36" s="713"/>
      <c r="AF36" s="712">
        <v>1</v>
      </c>
      <c r="AG36" s="717" t="s">
        <v>67</v>
      </c>
      <c r="AH36" s="714"/>
      <c r="AI36" s="713"/>
      <c r="AJ36" s="712"/>
      <c r="AK36" s="713"/>
      <c r="AL36" s="712"/>
      <c r="AM36" s="717"/>
      <c r="AN36" s="718">
        <v>1</v>
      </c>
      <c r="AO36" s="713">
        <v>14</v>
      </c>
      <c r="AP36" s="713"/>
      <c r="AQ36" s="713"/>
      <c r="AR36" s="713">
        <v>1</v>
      </c>
      <c r="AS36" s="721">
        <v>1</v>
      </c>
      <c r="AT36" s="722" t="s">
        <v>452</v>
      </c>
      <c r="AU36" s="923" t="s">
        <v>457</v>
      </c>
    </row>
    <row r="37" spans="1:47" s="23" customFormat="1" ht="15.75" customHeight="1" thickBot="1" x14ac:dyDescent="0.3">
      <c r="A37" s="606"/>
      <c r="B37" s="607"/>
      <c r="C37" s="608" t="s">
        <v>52</v>
      </c>
      <c r="D37" s="609">
        <f>SUM(D12:D33)</f>
        <v>2</v>
      </c>
      <c r="E37" s="609">
        <f>SUM(E12:E33)</f>
        <v>20</v>
      </c>
      <c r="F37" s="609">
        <f>SUM(F12:F33)</f>
        <v>0</v>
      </c>
      <c r="G37" s="609">
        <f>SUM(G12:G33)</f>
        <v>0</v>
      </c>
      <c r="H37" s="609">
        <f>SUM(H12:H33)</f>
        <v>3</v>
      </c>
      <c r="I37" s="610" t="s">
        <v>17</v>
      </c>
      <c r="J37" s="609">
        <f>SUM(J12:J33)</f>
        <v>2</v>
      </c>
      <c r="K37" s="609">
        <f>SUM(K12:K33)</f>
        <v>28</v>
      </c>
      <c r="L37" s="609">
        <f>SUM(L12:L33)</f>
        <v>3</v>
      </c>
      <c r="M37" s="609">
        <f>SUM(M12:M33)</f>
        <v>42</v>
      </c>
      <c r="N37" s="609">
        <v>9</v>
      </c>
      <c r="O37" s="610" t="s">
        <v>17</v>
      </c>
      <c r="P37" s="609">
        <f>SUM(P12:P33)</f>
        <v>5</v>
      </c>
      <c r="Q37" s="609">
        <f>SUM(Q12:Q33)</f>
        <v>70</v>
      </c>
      <c r="R37" s="609">
        <f>SUM(R12:R33)</f>
        <v>2</v>
      </c>
      <c r="S37" s="609">
        <f>SUM(S12:S33)</f>
        <v>28</v>
      </c>
      <c r="T37" s="609">
        <f>SUM(T12:T33)</f>
        <v>6</v>
      </c>
      <c r="U37" s="610" t="s">
        <v>17</v>
      </c>
      <c r="V37" s="609">
        <f>SUM(V12:V33)</f>
        <v>5</v>
      </c>
      <c r="W37" s="609">
        <f>SUM(W12:W33)</f>
        <v>70</v>
      </c>
      <c r="X37" s="609">
        <f>SUM(X12:X33)</f>
        <v>3</v>
      </c>
      <c r="Y37" s="609">
        <f>SUM(Y12:Y33)</f>
        <v>42</v>
      </c>
      <c r="Z37" s="609">
        <f>SUM(Z12:Z33)</f>
        <v>7</v>
      </c>
      <c r="AA37" s="610" t="s">
        <v>17</v>
      </c>
      <c r="AB37" s="609">
        <f>SUM(AB12:AB36)</f>
        <v>4</v>
      </c>
      <c r="AC37" s="609">
        <f>SUM(AC12:AC36)</f>
        <v>56</v>
      </c>
      <c r="AD37" s="609">
        <f>SUM(AD12:AD33)</f>
        <v>2</v>
      </c>
      <c r="AE37" s="609">
        <f>SUM(AE12:AE33)</f>
        <v>28</v>
      </c>
      <c r="AF37" s="609">
        <f>SUM(AF12:AF36)</f>
        <v>6</v>
      </c>
      <c r="AG37" s="610" t="s">
        <v>17</v>
      </c>
      <c r="AH37" s="609">
        <f>SUM(AH12:AH33)</f>
        <v>6</v>
      </c>
      <c r="AI37" s="609">
        <f>SUM(AI12:AI33)</f>
        <v>60</v>
      </c>
      <c r="AJ37" s="609">
        <f>SUM(AJ12:AJ33)</f>
        <v>3</v>
      </c>
      <c r="AK37" s="609">
        <f>SUM(AK12:AK33)</f>
        <v>30</v>
      </c>
      <c r="AL37" s="609">
        <f>SUM(AL12:AL33)</f>
        <v>6</v>
      </c>
      <c r="AM37" s="610" t="s">
        <v>17</v>
      </c>
      <c r="AN37" s="609">
        <f t="shared" ref="AN37:AS37" si="6">SUM(AN12:AN36)</f>
        <v>26</v>
      </c>
      <c r="AO37" s="609">
        <f t="shared" si="6"/>
        <v>300</v>
      </c>
      <c r="AP37" s="609">
        <f t="shared" si="6"/>
        <v>13</v>
      </c>
      <c r="AQ37" s="609">
        <f t="shared" si="6"/>
        <v>172</v>
      </c>
      <c r="AR37" s="609">
        <f>SUM(AR12:AR36)</f>
        <v>38</v>
      </c>
      <c r="AS37" s="719">
        <f t="shared" si="6"/>
        <v>39</v>
      </c>
      <c r="AT37" s="720"/>
    </row>
    <row r="38" spans="1:47" s="23" customFormat="1" ht="15.75" customHeight="1" thickBot="1" x14ac:dyDescent="0.3">
      <c r="A38" s="611"/>
      <c r="B38" s="612"/>
      <c r="C38" s="613" t="s">
        <v>42</v>
      </c>
      <c r="D38" s="614">
        <f>D10+D37</f>
        <v>13</v>
      </c>
      <c r="E38" s="614">
        <f>E10+E37</f>
        <v>156</v>
      </c>
      <c r="F38" s="614">
        <f>F10+F37</f>
        <v>26</v>
      </c>
      <c r="G38" s="614">
        <f>G10+G37</f>
        <v>290</v>
      </c>
      <c r="H38" s="614">
        <f>H10+H37</f>
        <v>28</v>
      </c>
      <c r="I38" s="615" t="s">
        <v>17</v>
      </c>
      <c r="J38" s="614">
        <f>J10+J37</f>
        <v>13</v>
      </c>
      <c r="K38" s="614">
        <f>K10+K37</f>
        <v>190</v>
      </c>
      <c r="L38" s="614">
        <f>L10+L37</f>
        <v>15</v>
      </c>
      <c r="M38" s="614">
        <f>M10+M37</f>
        <v>214</v>
      </c>
      <c r="N38" s="614">
        <f>N10+N37</f>
        <v>31</v>
      </c>
      <c r="O38" s="615" t="s">
        <v>17</v>
      </c>
      <c r="P38" s="614">
        <f>P10+P37</f>
        <v>14</v>
      </c>
      <c r="Q38" s="614">
        <f>Q10+Q37</f>
        <v>196</v>
      </c>
      <c r="R38" s="614">
        <f>R10+R37</f>
        <v>15</v>
      </c>
      <c r="S38" s="614">
        <f>S10+S37</f>
        <v>210</v>
      </c>
      <c r="T38" s="614">
        <f>T10+T37</f>
        <v>30</v>
      </c>
      <c r="U38" s="615" t="s">
        <v>17</v>
      </c>
      <c r="V38" s="614">
        <f>V10+V37</f>
        <v>15</v>
      </c>
      <c r="W38" s="614">
        <f>W10+W37</f>
        <v>210</v>
      </c>
      <c r="X38" s="614">
        <f>X10+X37</f>
        <v>17</v>
      </c>
      <c r="Y38" s="614">
        <f>Y10+Y37</f>
        <v>244</v>
      </c>
      <c r="Z38" s="614">
        <f>Z10+Z37</f>
        <v>31</v>
      </c>
      <c r="AA38" s="615" t="s">
        <v>17</v>
      </c>
      <c r="AB38" s="614">
        <f>AB10+AB37</f>
        <v>15</v>
      </c>
      <c r="AC38" s="614">
        <f>AC10+AC37</f>
        <v>210</v>
      </c>
      <c r="AD38" s="614">
        <f>AD10+AD37</f>
        <v>12</v>
      </c>
      <c r="AE38" s="614">
        <f>AE10+AE37</f>
        <v>168</v>
      </c>
      <c r="AF38" s="614">
        <f>AF10+AF37</f>
        <v>30</v>
      </c>
      <c r="AG38" s="615" t="s">
        <v>17</v>
      </c>
      <c r="AH38" s="614">
        <f>AH10+AH37</f>
        <v>10</v>
      </c>
      <c r="AI38" s="614">
        <f>AI10+AI37</f>
        <v>100</v>
      </c>
      <c r="AJ38" s="614">
        <f>AJ10+AJ37</f>
        <v>21</v>
      </c>
      <c r="AK38" s="614">
        <f>AK10+AK37</f>
        <v>208</v>
      </c>
      <c r="AL38" s="614">
        <f>AL10+AL37</f>
        <v>29</v>
      </c>
      <c r="AM38" s="615" t="s">
        <v>17</v>
      </c>
      <c r="AN38" s="616">
        <f t="shared" ref="AN38:AS38" si="7">AN10+AN37</f>
        <v>82</v>
      </c>
      <c r="AO38" s="616">
        <f t="shared" si="7"/>
        <v>1058</v>
      </c>
      <c r="AP38" s="616">
        <f t="shared" si="7"/>
        <v>105</v>
      </c>
      <c r="AQ38" s="616">
        <f t="shared" si="7"/>
        <v>1334</v>
      </c>
      <c r="AR38" s="616">
        <f>AR10+AR37</f>
        <v>180</v>
      </c>
      <c r="AS38" s="616">
        <f t="shared" si="7"/>
        <v>188</v>
      </c>
    </row>
    <row r="39" spans="1:47" ht="18.75" customHeight="1" x14ac:dyDescent="0.2">
      <c r="A39" s="699"/>
      <c r="B39" s="617"/>
      <c r="C39" s="618" t="s">
        <v>16</v>
      </c>
      <c r="D39" s="1084"/>
      <c r="E39" s="1119"/>
      <c r="F39" s="1119"/>
      <c r="G39" s="1119"/>
      <c r="H39" s="1119"/>
      <c r="I39" s="1119"/>
      <c r="J39" s="1119"/>
      <c r="K39" s="1119"/>
      <c r="L39" s="1119"/>
      <c r="M39" s="1119"/>
      <c r="N39" s="1119"/>
      <c r="O39" s="1119"/>
      <c r="P39" s="1119"/>
      <c r="Q39" s="1119"/>
      <c r="R39" s="1119"/>
      <c r="S39" s="1119"/>
      <c r="T39" s="1119"/>
      <c r="U39" s="1119"/>
      <c r="V39" s="1119"/>
      <c r="W39" s="1119"/>
      <c r="X39" s="1119"/>
      <c r="Y39" s="1119"/>
      <c r="Z39" s="1119"/>
      <c r="AA39" s="1119"/>
      <c r="AB39" s="1084"/>
      <c r="AC39" s="1119"/>
      <c r="AD39" s="1119"/>
      <c r="AE39" s="1119"/>
      <c r="AF39" s="1119"/>
      <c r="AG39" s="1119"/>
      <c r="AH39" s="1119"/>
      <c r="AI39" s="1119"/>
      <c r="AJ39" s="1119"/>
      <c r="AK39" s="1119"/>
      <c r="AL39" s="1119"/>
      <c r="AM39" s="1119"/>
      <c r="AN39" s="1082"/>
      <c r="AO39" s="1120"/>
      <c r="AP39" s="1120"/>
      <c r="AQ39" s="1120"/>
      <c r="AR39" s="1120"/>
      <c r="AS39" s="1120"/>
      <c r="AT39" s="121"/>
      <c r="AU39" s="121"/>
    </row>
    <row r="40" spans="1:47" ht="15.75" customHeight="1" x14ac:dyDescent="0.25">
      <c r="A40" s="141" t="s">
        <v>219</v>
      </c>
      <c r="B40" s="622" t="s">
        <v>15</v>
      </c>
      <c r="C40" s="623" t="s">
        <v>220</v>
      </c>
      <c r="D40" s="624"/>
      <c r="E40" s="543"/>
      <c r="F40" s="625"/>
      <c r="G40" s="543"/>
      <c r="H40" s="626"/>
      <c r="I40" s="627"/>
      <c r="J40" s="624"/>
      <c r="K40" s="543"/>
      <c r="L40" s="625"/>
      <c r="M40" s="543"/>
      <c r="N40" s="626"/>
      <c r="O40" s="627"/>
      <c r="P40" s="624"/>
      <c r="Q40" s="543"/>
      <c r="R40" s="625"/>
      <c r="S40" s="543"/>
      <c r="T40" s="626"/>
      <c r="U40" s="627" t="s">
        <v>613</v>
      </c>
      <c r="V40" s="624"/>
      <c r="W40" s="543"/>
      <c r="X40" s="625"/>
      <c r="Y40" s="543"/>
      <c r="Z40" s="626"/>
      <c r="AA40" s="546"/>
      <c r="AB40" s="624"/>
      <c r="AC40" s="543"/>
      <c r="AD40" s="625"/>
      <c r="AE40" s="543"/>
      <c r="AF40" s="626"/>
      <c r="AG40" s="627"/>
      <c r="AH40" s="624"/>
      <c r="AI40" s="543"/>
      <c r="AJ40" s="625"/>
      <c r="AK40" s="543"/>
      <c r="AL40" s="626"/>
      <c r="AM40" s="628"/>
      <c r="AN40" s="629"/>
      <c r="AO40" s="630"/>
      <c r="AP40" s="604"/>
      <c r="AQ40" s="630"/>
      <c r="AR40" s="626"/>
      <c r="AS40" s="551"/>
      <c r="AT40" s="23"/>
      <c r="AU40" s="23"/>
    </row>
    <row r="41" spans="1:47" ht="15.75" customHeight="1" thickBot="1" x14ac:dyDescent="0.25">
      <c r="A41" s="144"/>
      <c r="B41" s="622" t="s">
        <v>15</v>
      </c>
      <c r="C41" s="135" t="s">
        <v>833</v>
      </c>
      <c r="D41" s="631"/>
      <c r="E41" s="426" t="s">
        <v>138</v>
      </c>
      <c r="F41" s="427"/>
      <c r="G41" s="426" t="s">
        <v>138</v>
      </c>
      <c r="H41" s="428" t="s">
        <v>17</v>
      </c>
      <c r="I41" s="429"/>
      <c r="J41" s="631"/>
      <c r="K41" s="426" t="s">
        <v>138</v>
      </c>
      <c r="L41" s="427"/>
      <c r="M41" s="426" t="s">
        <v>138</v>
      </c>
      <c r="N41" s="428" t="s">
        <v>17</v>
      </c>
      <c r="O41" s="429"/>
      <c r="P41" s="631"/>
      <c r="Q41" s="426" t="s">
        <v>138</v>
      </c>
      <c r="R41" s="427"/>
      <c r="S41" s="426" t="s">
        <v>138</v>
      </c>
      <c r="T41" s="428" t="s">
        <v>17</v>
      </c>
      <c r="U41" s="429"/>
      <c r="V41" s="631"/>
      <c r="W41" s="426" t="s">
        <v>138</v>
      </c>
      <c r="X41" s="427"/>
      <c r="Y41" s="426" t="s">
        <v>138</v>
      </c>
      <c r="Z41" s="428" t="s">
        <v>17</v>
      </c>
      <c r="AA41" s="429"/>
      <c r="AB41" s="631"/>
      <c r="AC41" s="426" t="s">
        <v>138</v>
      </c>
      <c r="AD41" s="427"/>
      <c r="AE41" s="426" t="s">
        <v>138</v>
      </c>
      <c r="AF41" s="428" t="s">
        <v>17</v>
      </c>
      <c r="AG41" s="429"/>
      <c r="AH41" s="631"/>
      <c r="AI41" s="426" t="s">
        <v>138</v>
      </c>
      <c r="AJ41" s="427"/>
      <c r="AK41" s="426" t="s">
        <v>138</v>
      </c>
      <c r="AL41" s="428" t="s">
        <v>17</v>
      </c>
      <c r="AM41" s="586" t="s">
        <v>351</v>
      </c>
      <c r="AN41" s="603" t="s">
        <v>138</v>
      </c>
      <c r="AO41" s="596" t="s">
        <v>138</v>
      </c>
      <c r="AP41" s="621" t="s">
        <v>138</v>
      </c>
      <c r="AQ41" s="596" t="s">
        <v>138</v>
      </c>
      <c r="AR41" s="428" t="s">
        <v>17</v>
      </c>
      <c r="AS41" s="605" t="s">
        <v>138</v>
      </c>
      <c r="AT41" s="17"/>
      <c r="AU41" s="17"/>
    </row>
    <row r="42" spans="1:47" ht="15.75" customHeight="1" thickBot="1" x14ac:dyDescent="0.25">
      <c r="A42" s="632"/>
      <c r="B42" s="633"/>
      <c r="C42" s="634" t="s">
        <v>18</v>
      </c>
      <c r="D42" s="635">
        <f>SUM(D40:D41)</f>
        <v>0</v>
      </c>
      <c r="E42" s="636" t="str">
        <f>IF(D42*14=0,"",D42*14)</f>
        <v/>
      </c>
      <c r="F42" s="637">
        <f>SUM(F40:F41)</f>
        <v>0</v>
      </c>
      <c r="G42" s="636" t="str">
        <f>IF(F42*14=0,"",F42*14)</f>
        <v/>
      </c>
      <c r="H42" s="638" t="s">
        <v>17</v>
      </c>
      <c r="I42" s="639" t="s">
        <v>17</v>
      </c>
      <c r="J42" s="640">
        <f>SUM(J40:J41)</f>
        <v>0</v>
      </c>
      <c r="K42" s="636" t="str">
        <f>IF(J42*14=0,"",J42*14)</f>
        <v/>
      </c>
      <c r="L42" s="637">
        <f>SUM(L40:L41)</f>
        <v>0</v>
      </c>
      <c r="M42" s="636" t="str">
        <f>IF(L42*14=0,"",L42*14)</f>
        <v/>
      </c>
      <c r="N42" s="638" t="s">
        <v>17</v>
      </c>
      <c r="O42" s="639" t="s">
        <v>17</v>
      </c>
      <c r="P42" s="635">
        <f>SUM(P40:P41)</f>
        <v>0</v>
      </c>
      <c r="Q42" s="636">
        <v>0</v>
      </c>
      <c r="R42" s="637">
        <f>SUM(R40:R41)</f>
        <v>0</v>
      </c>
      <c r="S42" s="636" t="str">
        <f>IF(R42*14=0,"",R42*14)</f>
        <v/>
      </c>
      <c r="T42" s="633" t="s">
        <v>17</v>
      </c>
      <c r="U42" s="639" t="s">
        <v>17</v>
      </c>
      <c r="V42" s="640">
        <f>SUM(V40:V41)</f>
        <v>0</v>
      </c>
      <c r="W42" s="636" t="str">
        <f>IF(V42*14=0,"",V42*14)</f>
        <v/>
      </c>
      <c r="X42" s="637">
        <f>SUM(X40:X41)</f>
        <v>0</v>
      </c>
      <c r="Y42" s="636" t="str">
        <f>IF(X42*14=0,"",X42*14)</f>
        <v/>
      </c>
      <c r="Z42" s="638" t="s">
        <v>17</v>
      </c>
      <c r="AA42" s="639" t="s">
        <v>17</v>
      </c>
      <c r="AB42" s="635">
        <f>SUM(AB40:AB41)</f>
        <v>0</v>
      </c>
      <c r="AC42" s="636" t="str">
        <f>IF(AB42*14=0,"",AB42*14)</f>
        <v/>
      </c>
      <c r="AD42" s="637">
        <f>SUM(AD40:AD41)</f>
        <v>0</v>
      </c>
      <c r="AE42" s="636" t="str">
        <f>IF(AD42*14=0,"",AD42*14)</f>
        <v/>
      </c>
      <c r="AF42" s="638" t="s">
        <v>17</v>
      </c>
      <c r="AG42" s="639" t="s">
        <v>17</v>
      </c>
      <c r="AH42" s="640">
        <f>SUM(AH40:AH41)</f>
        <v>0</v>
      </c>
      <c r="AI42" s="636">
        <v>10</v>
      </c>
      <c r="AJ42" s="637">
        <f>SUM(AJ40:AJ41)</f>
        <v>0</v>
      </c>
      <c r="AK42" s="636" t="str">
        <f>IF(AJ42*14=0,"",AJ42*14)</f>
        <v/>
      </c>
      <c r="AL42" s="638" t="s">
        <v>17</v>
      </c>
      <c r="AM42" s="639" t="s">
        <v>17</v>
      </c>
      <c r="AN42" s="641">
        <v>2</v>
      </c>
      <c r="AO42" s="642">
        <v>24</v>
      </c>
      <c r="AP42" s="643" t="str">
        <f>IF(F42+L42+R42+X42+AD42+AJ42=0,"",F42+L42+R42+X42+AD42+AJ42)</f>
        <v/>
      </c>
      <c r="AQ42" s="644" t="str">
        <f>IF((L42+F42+R42+X42+AD42+AJ42)*14=0,"",(L42+F42+R42+X42+AD42+AJ42)*14)</f>
        <v/>
      </c>
      <c r="AR42" s="638" t="s">
        <v>17</v>
      </c>
      <c r="AS42" s="645" t="s">
        <v>41</v>
      </c>
    </row>
    <row r="43" spans="1:47" ht="15.75" customHeight="1" thickBot="1" x14ac:dyDescent="0.25">
      <c r="A43" s="646"/>
      <c r="B43" s="647"/>
      <c r="C43" s="648" t="s">
        <v>43</v>
      </c>
      <c r="D43" s="649">
        <f>D38+D42</f>
        <v>13</v>
      </c>
      <c r="E43" s="650">
        <f>SUM(E38,E42)</f>
        <v>156</v>
      </c>
      <c r="F43" s="651">
        <f>F38+F42</f>
        <v>26</v>
      </c>
      <c r="G43" s="650">
        <f>SUM(G38,G42)</f>
        <v>290</v>
      </c>
      <c r="H43" s="652" t="s">
        <v>17</v>
      </c>
      <c r="I43" s="653" t="s">
        <v>17</v>
      </c>
      <c r="J43" s="654">
        <f>J38+J42</f>
        <v>13</v>
      </c>
      <c r="K43" s="650">
        <f>SUM(K38,K42)</f>
        <v>190</v>
      </c>
      <c r="L43" s="651">
        <f>L38+L42</f>
        <v>15</v>
      </c>
      <c r="M43" s="650">
        <f>SUM(M38,M42)</f>
        <v>214</v>
      </c>
      <c r="N43" s="652" t="s">
        <v>17</v>
      </c>
      <c r="O43" s="653" t="s">
        <v>17</v>
      </c>
      <c r="P43" s="649">
        <f>P38+P42</f>
        <v>14</v>
      </c>
      <c r="Q43" s="650">
        <f>SUM(Q38,Q42)</f>
        <v>196</v>
      </c>
      <c r="R43" s="651">
        <f>R38+R42</f>
        <v>15</v>
      </c>
      <c r="S43" s="650">
        <f>SUM(S38,S42)</f>
        <v>210</v>
      </c>
      <c r="T43" s="655" t="s">
        <v>17</v>
      </c>
      <c r="U43" s="653" t="s">
        <v>17</v>
      </c>
      <c r="V43" s="654">
        <f>V38+V42</f>
        <v>15</v>
      </c>
      <c r="W43" s="650">
        <f>SUM(W38,W42)</f>
        <v>210</v>
      </c>
      <c r="X43" s="651">
        <f>X38+X42</f>
        <v>17</v>
      </c>
      <c r="Y43" s="650">
        <f>SUM(Y38,Y42)</f>
        <v>244</v>
      </c>
      <c r="Z43" s="652" t="s">
        <v>17</v>
      </c>
      <c r="AA43" s="653" t="s">
        <v>17</v>
      </c>
      <c r="AB43" s="649">
        <f>AB38+AB42</f>
        <v>15</v>
      </c>
      <c r="AC43" s="650">
        <f>SUM(AC38,AC42)</f>
        <v>210</v>
      </c>
      <c r="AD43" s="651">
        <f>AD38+AD42</f>
        <v>12</v>
      </c>
      <c r="AE43" s="650">
        <f>SUM(AE38,AE42)</f>
        <v>168</v>
      </c>
      <c r="AF43" s="652" t="s">
        <v>17</v>
      </c>
      <c r="AG43" s="653" t="s">
        <v>17</v>
      </c>
      <c r="AH43" s="654">
        <f>AH38+AH42</f>
        <v>10</v>
      </c>
      <c r="AI43" s="650">
        <f>SUM(AI38,AI42)</f>
        <v>110</v>
      </c>
      <c r="AJ43" s="651">
        <f>AJ38+AJ42</f>
        <v>21</v>
      </c>
      <c r="AK43" s="650">
        <f>SUM(AK38,AK42)</f>
        <v>208</v>
      </c>
      <c r="AL43" s="652" t="s">
        <v>17</v>
      </c>
      <c r="AM43" s="653" t="s">
        <v>17</v>
      </c>
      <c r="AN43" s="656">
        <f>IF(D43+J43+P43+V43+AB43+AH43=0,"",D43+J43+P43+V43+AB43+AH43)</f>
        <v>80</v>
      </c>
      <c r="AO43" s="657">
        <v>1058</v>
      </c>
      <c r="AP43" s="658">
        <v>102</v>
      </c>
      <c r="AQ43" s="659">
        <v>1334</v>
      </c>
      <c r="AR43" s="652" t="s">
        <v>17</v>
      </c>
      <c r="AS43" s="660" t="s">
        <v>41</v>
      </c>
      <c r="AT43" s="122"/>
      <c r="AU43" s="122"/>
    </row>
    <row r="44" spans="1:47" ht="15.75" customHeight="1" thickTop="1" thickBot="1" x14ac:dyDescent="0.25">
      <c r="A44" s="700"/>
      <c r="B44" s="661"/>
      <c r="C44" s="662"/>
      <c r="D44" s="1084"/>
      <c r="E44" s="1119"/>
      <c r="F44" s="1119"/>
      <c r="G44" s="1119"/>
      <c r="H44" s="1119"/>
      <c r="I44" s="1119"/>
      <c r="J44" s="1119"/>
      <c r="K44" s="1119"/>
      <c r="L44" s="1119"/>
      <c r="M44" s="1119"/>
      <c r="N44" s="1119"/>
      <c r="O44" s="1119"/>
      <c r="P44" s="1119"/>
      <c r="Q44" s="1119"/>
      <c r="R44" s="1119"/>
      <c r="S44" s="1119"/>
      <c r="T44" s="1119"/>
      <c r="U44" s="1119"/>
      <c r="V44" s="1119"/>
      <c r="W44" s="1119"/>
      <c r="X44" s="1119"/>
      <c r="Y44" s="1119"/>
      <c r="Z44" s="1119"/>
      <c r="AA44" s="1119"/>
      <c r="AB44" s="1084"/>
      <c r="AC44" s="1119"/>
      <c r="AD44" s="1119"/>
      <c r="AE44" s="1119"/>
      <c r="AF44" s="1119"/>
      <c r="AG44" s="1119"/>
      <c r="AH44" s="1119"/>
      <c r="AI44" s="1119"/>
      <c r="AJ44" s="1119"/>
      <c r="AK44" s="1119"/>
      <c r="AL44" s="1119"/>
      <c r="AM44" s="1119"/>
      <c r="AN44" s="1082"/>
      <c r="AO44" s="1120"/>
      <c r="AP44" s="1120"/>
      <c r="AQ44" s="1120"/>
      <c r="AR44" s="1120"/>
      <c r="AS44" s="1121"/>
      <c r="AT44" s="122"/>
      <c r="AU44" s="122"/>
    </row>
    <row r="45" spans="1:47" ht="15.75" customHeight="1" thickTop="1" x14ac:dyDescent="0.2">
      <c r="A45" s="504" t="s">
        <v>193</v>
      </c>
      <c r="B45" s="478" t="s">
        <v>15</v>
      </c>
      <c r="C45" s="479" t="s">
        <v>20</v>
      </c>
      <c r="D45" s="480"/>
      <c r="E45" s="480"/>
      <c r="F45" s="480"/>
      <c r="G45" s="480"/>
      <c r="H45" s="480"/>
      <c r="I45" s="480"/>
      <c r="J45" s="480"/>
      <c r="K45" s="480"/>
      <c r="L45" s="480"/>
      <c r="M45" s="481">
        <v>160</v>
      </c>
      <c r="N45" s="481" t="s">
        <v>17</v>
      </c>
      <c r="O45" s="481" t="s">
        <v>141</v>
      </c>
      <c r="P45" s="480"/>
      <c r="Q45" s="480"/>
      <c r="R45" s="480"/>
      <c r="S45" s="480"/>
      <c r="T45" s="480"/>
      <c r="U45" s="480"/>
      <c r="V45" s="480"/>
      <c r="W45" s="480"/>
      <c r="X45" s="480"/>
      <c r="Y45" s="480"/>
      <c r="Z45" s="480"/>
      <c r="AA45" s="480"/>
      <c r="AB45" s="480"/>
      <c r="AC45" s="480"/>
      <c r="AD45" s="480"/>
      <c r="AE45" s="480"/>
      <c r="AF45" s="480"/>
      <c r="AG45" s="480"/>
      <c r="AH45" s="480"/>
      <c r="AI45" s="480"/>
      <c r="AJ45" s="480"/>
      <c r="AK45" s="480"/>
      <c r="AL45" s="480"/>
      <c r="AM45" s="482"/>
      <c r="AN45" s="86"/>
      <c r="AO45" s="87"/>
      <c r="AP45" s="87"/>
      <c r="AQ45" s="87"/>
      <c r="AR45" s="87"/>
      <c r="AS45" s="88"/>
      <c r="AT45" s="122"/>
      <c r="AU45" s="122"/>
    </row>
    <row r="46" spans="1:47" ht="15.75" customHeight="1" x14ac:dyDescent="0.2">
      <c r="A46" s="505" t="s">
        <v>194</v>
      </c>
      <c r="B46" s="663" t="s">
        <v>15</v>
      </c>
      <c r="C46" s="664" t="s">
        <v>21</v>
      </c>
      <c r="D46" s="665"/>
      <c r="E46" s="665"/>
      <c r="F46" s="665"/>
      <c r="G46" s="665"/>
      <c r="H46" s="666"/>
      <c r="I46" s="666"/>
      <c r="J46" s="666"/>
      <c r="K46" s="665"/>
      <c r="L46" s="665"/>
      <c r="M46" s="665"/>
      <c r="N46" s="666"/>
      <c r="O46" s="666"/>
      <c r="P46" s="666"/>
      <c r="Q46" s="665"/>
      <c r="R46" s="665"/>
      <c r="S46" s="665"/>
      <c r="T46" s="666"/>
      <c r="U46" s="666"/>
      <c r="V46" s="666"/>
      <c r="W46" s="665"/>
      <c r="X46" s="665"/>
      <c r="Y46" s="346">
        <v>160</v>
      </c>
      <c r="Z46" s="347" t="s">
        <v>17</v>
      </c>
      <c r="AA46" s="347" t="s">
        <v>141</v>
      </c>
      <c r="AB46" s="666"/>
      <c r="AC46" s="665"/>
      <c r="AD46" s="665"/>
      <c r="AE46" s="665"/>
      <c r="AF46" s="666"/>
      <c r="AG46" s="666"/>
      <c r="AH46" s="666"/>
      <c r="AI46" s="665"/>
      <c r="AJ46" s="665"/>
      <c r="AK46" s="427"/>
      <c r="AL46" s="667"/>
      <c r="AM46" s="668"/>
      <c r="AN46" s="86"/>
      <c r="AO46" s="87"/>
      <c r="AP46" s="87"/>
      <c r="AQ46" s="87"/>
      <c r="AR46" s="87"/>
      <c r="AS46" s="88"/>
      <c r="AT46" s="122"/>
      <c r="AU46" s="122"/>
    </row>
    <row r="47" spans="1:47" s="123" customFormat="1" ht="15.75" customHeight="1" thickBot="1" x14ac:dyDescent="0.25">
      <c r="A47" s="506" t="s">
        <v>195</v>
      </c>
      <c r="B47" s="669" t="s">
        <v>15</v>
      </c>
      <c r="C47" s="670" t="s">
        <v>33</v>
      </c>
      <c r="D47" s="671"/>
      <c r="E47" s="671"/>
      <c r="F47" s="671"/>
      <c r="G47" s="671"/>
      <c r="H47" s="672"/>
      <c r="I47" s="672"/>
      <c r="J47" s="672"/>
      <c r="K47" s="671"/>
      <c r="L47" s="671"/>
      <c r="M47" s="671"/>
      <c r="N47" s="672"/>
      <c r="O47" s="672"/>
      <c r="P47" s="672"/>
      <c r="Q47" s="671"/>
      <c r="R47" s="671"/>
      <c r="S47" s="671"/>
      <c r="T47" s="672"/>
      <c r="U47" s="672"/>
      <c r="V47" s="672"/>
      <c r="W47" s="671"/>
      <c r="X47" s="671"/>
      <c r="Y47" s="671"/>
      <c r="Z47" s="672"/>
      <c r="AA47" s="672"/>
      <c r="AB47" s="672"/>
      <c r="AC47" s="671"/>
      <c r="AD47" s="671"/>
      <c r="AE47" s="671"/>
      <c r="AF47" s="672"/>
      <c r="AG47" s="672"/>
      <c r="AH47" s="672"/>
      <c r="AI47" s="671"/>
      <c r="AJ47" s="671"/>
      <c r="AK47" s="346">
        <v>80</v>
      </c>
      <c r="AL47" s="347" t="s">
        <v>17</v>
      </c>
      <c r="AM47" s="347" t="s">
        <v>141</v>
      </c>
      <c r="AN47" s="86"/>
      <c r="AO47" s="87"/>
      <c r="AP47" s="87"/>
      <c r="AQ47" s="87"/>
      <c r="AR47" s="87"/>
      <c r="AS47" s="88"/>
      <c r="AT47" s="122"/>
      <c r="AU47" s="122"/>
    </row>
    <row r="48" spans="1:47" s="123" customFormat="1" ht="10.15" customHeight="1" thickTop="1" x14ac:dyDescent="0.2">
      <c r="A48" s="1122"/>
      <c r="B48" s="1123"/>
      <c r="C48" s="1123"/>
      <c r="D48" s="1123"/>
      <c r="E48" s="1123"/>
      <c r="F48" s="1123"/>
      <c r="G48" s="1123"/>
      <c r="H48" s="1123"/>
      <c r="I48" s="1123"/>
      <c r="J48" s="1123"/>
      <c r="K48" s="1123"/>
      <c r="L48" s="1123"/>
      <c r="M48" s="1123"/>
      <c r="N48" s="1123"/>
      <c r="O48" s="1123"/>
      <c r="P48" s="1123"/>
      <c r="Q48" s="1123"/>
      <c r="R48" s="1123"/>
      <c r="S48" s="1123"/>
      <c r="T48" s="1123"/>
      <c r="U48" s="1123"/>
      <c r="V48" s="1123"/>
      <c r="W48" s="1123"/>
      <c r="X48" s="1123"/>
      <c r="Y48" s="1123"/>
      <c r="Z48" s="1123"/>
      <c r="AA48" s="1123"/>
      <c r="AB48" s="124"/>
      <c r="AC48" s="124"/>
      <c r="AD48" s="124"/>
      <c r="AE48" s="124"/>
      <c r="AF48" s="124"/>
      <c r="AG48" s="124"/>
      <c r="AH48" s="124"/>
      <c r="AI48" s="124"/>
      <c r="AJ48" s="124"/>
      <c r="AK48" s="124"/>
      <c r="AL48" s="124"/>
      <c r="AM48" s="124"/>
      <c r="AN48" s="125"/>
      <c r="AO48" s="126"/>
      <c r="AP48" s="126"/>
      <c r="AQ48" s="126"/>
      <c r="AR48" s="126"/>
      <c r="AS48" s="127"/>
      <c r="AT48" s="122"/>
      <c r="AU48" s="122"/>
    </row>
    <row r="49" spans="1:45" s="123" customFormat="1" ht="15.75" customHeight="1" x14ac:dyDescent="0.2">
      <c r="A49" s="1124" t="s">
        <v>22</v>
      </c>
      <c r="B49" s="1125"/>
      <c r="C49" s="1125"/>
      <c r="D49" s="1125"/>
      <c r="E49" s="1125"/>
      <c r="F49" s="1125"/>
      <c r="G49" s="1125"/>
      <c r="H49" s="1125"/>
      <c r="I49" s="1125"/>
      <c r="J49" s="1125"/>
      <c r="K49" s="1125"/>
      <c r="L49" s="1125"/>
      <c r="M49" s="1125"/>
      <c r="N49" s="1125"/>
      <c r="O49" s="1125"/>
      <c r="P49" s="1125"/>
      <c r="Q49" s="1125"/>
      <c r="R49" s="1125"/>
      <c r="S49" s="1125"/>
      <c r="T49" s="1125"/>
      <c r="U49" s="1125"/>
      <c r="V49" s="1125"/>
      <c r="W49" s="1125"/>
      <c r="X49" s="1125"/>
      <c r="Y49" s="1125"/>
      <c r="Z49" s="1125"/>
      <c r="AA49" s="1125"/>
      <c r="AB49" s="673"/>
      <c r="AC49" s="673"/>
      <c r="AD49" s="673"/>
      <c r="AE49" s="673"/>
      <c r="AF49" s="673"/>
      <c r="AG49" s="673"/>
      <c r="AH49" s="673"/>
      <c r="AI49" s="673"/>
      <c r="AJ49" s="673"/>
      <c r="AK49" s="673"/>
      <c r="AL49" s="673"/>
      <c r="AM49" s="673"/>
      <c r="AN49" s="125"/>
      <c r="AO49" s="126"/>
      <c r="AP49" s="126"/>
      <c r="AQ49" s="126"/>
      <c r="AR49" s="126"/>
      <c r="AS49" s="127"/>
    </row>
    <row r="50" spans="1:45" s="123" customFormat="1" ht="15.75" customHeight="1" x14ac:dyDescent="0.2">
      <c r="A50" s="674"/>
      <c r="B50" s="675"/>
      <c r="C50" s="676" t="s">
        <v>23</v>
      </c>
      <c r="D50" s="677"/>
      <c r="E50" s="678"/>
      <c r="F50" s="678"/>
      <c r="G50" s="678"/>
      <c r="H50" s="679"/>
      <c r="I50" s="680" t="str">
        <f>IF(COUNTIF(I12:I47,"A")=0,"",COUNTIF(I12:I47,"A"))</f>
        <v/>
      </c>
      <c r="J50" s="677"/>
      <c r="K50" s="678"/>
      <c r="L50" s="678"/>
      <c r="M50" s="678"/>
      <c r="N50" s="679"/>
      <c r="O50" s="680">
        <f>IF(COUNTIF(O12:O47,"A")=0,"",COUNTIF(O12:O47,"A"))</f>
        <v>1</v>
      </c>
      <c r="P50" s="677"/>
      <c r="Q50" s="678"/>
      <c r="R50" s="678"/>
      <c r="S50" s="678"/>
      <c r="T50" s="679"/>
      <c r="U50" s="680" t="str">
        <f>IF(COUNTIF(U12:U47,"A")=0,"",COUNTIF(U12:U47,"A"))</f>
        <v/>
      </c>
      <c r="V50" s="677"/>
      <c r="W50" s="678"/>
      <c r="X50" s="678"/>
      <c r="Y50" s="678"/>
      <c r="Z50" s="679"/>
      <c r="AA50" s="680">
        <f>IF(COUNTIF(AA12:AA47,"A")=0,"",COUNTIF(AA12:AA47,"A"))</f>
        <v>1</v>
      </c>
      <c r="AB50" s="677"/>
      <c r="AC50" s="678"/>
      <c r="AD50" s="678"/>
      <c r="AE50" s="678"/>
      <c r="AF50" s="679"/>
      <c r="AG50" s="680" t="str">
        <f>IF(COUNTIF(AG12:AG47,"A")=0,"",COUNTIF(AG12:AG47,"A"))</f>
        <v/>
      </c>
      <c r="AH50" s="677"/>
      <c r="AI50" s="678"/>
      <c r="AJ50" s="678"/>
      <c r="AK50" s="678"/>
      <c r="AL50" s="679"/>
      <c r="AM50" s="680">
        <f>IF(COUNTIF(AM12:AM47,"A")=0,"",COUNTIF(AM12:AM47,"A"))</f>
        <v>1</v>
      </c>
      <c r="AN50" s="681"/>
      <c r="AO50" s="678"/>
      <c r="AP50" s="678"/>
      <c r="AQ50" s="678"/>
      <c r="AR50" s="679"/>
      <c r="AS50" s="682">
        <f t="shared" ref="AS50:AS62" si="8">IF(SUM(I50:AM50)=0,"",SUM(I50:AM50))</f>
        <v>3</v>
      </c>
    </row>
    <row r="51" spans="1:45" s="123" customFormat="1" ht="15.75" customHeight="1" x14ac:dyDescent="0.2">
      <c r="A51" s="674"/>
      <c r="B51" s="675"/>
      <c r="C51" s="676" t="s">
        <v>24</v>
      </c>
      <c r="D51" s="677"/>
      <c r="E51" s="678"/>
      <c r="F51" s="678"/>
      <c r="G51" s="678"/>
      <c r="H51" s="679"/>
      <c r="I51" s="680">
        <f>IF(COUNTIF(I12:I47,"B")=0,"",COUNTIF(I12:I47,"B"))</f>
        <v>1</v>
      </c>
      <c r="J51" s="677"/>
      <c r="K51" s="678"/>
      <c r="L51" s="678"/>
      <c r="M51" s="678"/>
      <c r="N51" s="679"/>
      <c r="O51" s="680" t="str">
        <f>IF(COUNTIF(O12:O47,"B")=0,"",COUNTIF(O12:O47,"B"))</f>
        <v/>
      </c>
      <c r="P51" s="677"/>
      <c r="Q51" s="678"/>
      <c r="R51" s="678"/>
      <c r="S51" s="678"/>
      <c r="T51" s="679"/>
      <c r="U51" s="680" t="str">
        <f>IF(COUNTIF(U12:U47,"B")=0,"",COUNTIF(U12:U47,"B"))</f>
        <v/>
      </c>
      <c r="V51" s="677"/>
      <c r="W51" s="678"/>
      <c r="X51" s="678"/>
      <c r="Y51" s="678"/>
      <c r="Z51" s="679"/>
      <c r="AA51" s="680" t="str">
        <f>IF(COUNTIF(AA12:AA47,"B")=0,"",COUNTIF(AA12:AA47,"B"))</f>
        <v/>
      </c>
      <c r="AB51" s="677"/>
      <c r="AC51" s="678"/>
      <c r="AD51" s="678"/>
      <c r="AE51" s="678"/>
      <c r="AF51" s="679"/>
      <c r="AG51" s="680" t="str">
        <f>IF(COUNTIF(AG12:AG47,"B")=0,"",COUNTIF(AG12:AG47,"B"))</f>
        <v/>
      </c>
      <c r="AH51" s="677"/>
      <c r="AI51" s="678"/>
      <c r="AJ51" s="678"/>
      <c r="AK51" s="678"/>
      <c r="AL51" s="679"/>
      <c r="AM51" s="680" t="str">
        <f>IF(COUNTIF(AM12:AM47,"B")=0,"",COUNTIF(AM12:AM47,"B"))</f>
        <v/>
      </c>
      <c r="AN51" s="681"/>
      <c r="AO51" s="678"/>
      <c r="AP51" s="678"/>
      <c r="AQ51" s="678"/>
      <c r="AR51" s="679"/>
      <c r="AS51" s="682">
        <f t="shared" si="8"/>
        <v>1</v>
      </c>
    </row>
    <row r="52" spans="1:45" s="123" customFormat="1" ht="15.75" customHeight="1" x14ac:dyDescent="0.2">
      <c r="A52" s="674"/>
      <c r="B52" s="675"/>
      <c r="C52" s="676" t="s">
        <v>58</v>
      </c>
      <c r="D52" s="677"/>
      <c r="E52" s="678"/>
      <c r="F52" s="678"/>
      <c r="G52" s="678"/>
      <c r="H52" s="679"/>
      <c r="I52" s="680">
        <f>IF(COUNTIF(I12:I47,"ÉÉ")=0,"",COUNTIF(I12:I47,"ÉÉ"))</f>
        <v>1</v>
      </c>
      <c r="J52" s="677"/>
      <c r="K52" s="678"/>
      <c r="L52" s="678"/>
      <c r="M52" s="678"/>
      <c r="N52" s="679"/>
      <c r="O52" s="680">
        <f>IF(COUNTIF(O12:O47,"ÉÉ")=0,"",COUNTIF(O12:O47,"ÉÉ"))</f>
        <v>1</v>
      </c>
      <c r="P52" s="677"/>
      <c r="Q52" s="678"/>
      <c r="R52" s="678"/>
      <c r="S52" s="678"/>
      <c r="T52" s="679"/>
      <c r="U52" s="680">
        <v>1</v>
      </c>
      <c r="V52" s="677"/>
      <c r="W52" s="678"/>
      <c r="X52" s="678"/>
      <c r="Y52" s="678"/>
      <c r="Z52" s="679"/>
      <c r="AA52" s="680">
        <f>IF(COUNTIF(AA12:AA47,"ÉÉ")=0,"",COUNTIF(AA12:AA47,"ÉÉ"))</f>
        <v>1</v>
      </c>
      <c r="AB52" s="677"/>
      <c r="AC52" s="678"/>
      <c r="AD52" s="678"/>
      <c r="AE52" s="678"/>
      <c r="AF52" s="679"/>
      <c r="AG52" s="680">
        <f>IF(COUNTIF(AG12:AG47,"ÉÉ")=0,"",COUNTIF(AG12:AG47,"ÉÉ"))</f>
        <v>1</v>
      </c>
      <c r="AH52" s="677"/>
      <c r="AI52" s="678"/>
      <c r="AJ52" s="678"/>
      <c r="AK52" s="678"/>
      <c r="AL52" s="679"/>
      <c r="AM52" s="680">
        <f>IF(COUNTIF(AM12:AM47,"ÉÉ")=0,"",COUNTIF(AM12:AM47,"ÉÉ"))</f>
        <v>2</v>
      </c>
      <c r="AN52" s="681"/>
      <c r="AO52" s="678"/>
      <c r="AP52" s="678"/>
      <c r="AQ52" s="678"/>
      <c r="AR52" s="679"/>
      <c r="AS52" s="682">
        <f t="shared" si="8"/>
        <v>7</v>
      </c>
    </row>
    <row r="53" spans="1:45" s="123" customFormat="1" ht="15.75" customHeight="1" x14ac:dyDescent="0.2">
      <c r="A53" s="674"/>
      <c r="B53" s="675"/>
      <c r="C53" s="676" t="s">
        <v>59</v>
      </c>
      <c r="D53" s="683"/>
      <c r="E53" s="684"/>
      <c r="F53" s="684"/>
      <c r="G53" s="684"/>
      <c r="H53" s="685"/>
      <c r="I53" s="680" t="str">
        <f>IF(COUNTIF(I12:I47,"ÉÉ(Z)")=0,"",COUNTIF(I12:I47,"ÉÉ(Z)"))</f>
        <v/>
      </c>
      <c r="J53" s="683"/>
      <c r="K53" s="684"/>
      <c r="L53" s="684"/>
      <c r="M53" s="684"/>
      <c r="N53" s="685"/>
      <c r="O53" s="680" t="str">
        <f>IF(COUNTIF(O12:O47,"ÉÉ(Z)")=0,"",COUNTIF(O12:O47,"ÉÉ(Z)"))</f>
        <v/>
      </c>
      <c r="P53" s="683"/>
      <c r="Q53" s="684"/>
      <c r="R53" s="684"/>
      <c r="S53" s="684"/>
      <c r="T53" s="685"/>
      <c r="U53" s="680" t="str">
        <f>IF(COUNTIF(U12:U47,"ÉÉ(Z)")=0,"",COUNTIF(U12:U47,"ÉÉ(Z)"))</f>
        <v/>
      </c>
      <c r="V53" s="683"/>
      <c r="W53" s="684"/>
      <c r="X53" s="684"/>
      <c r="Y53" s="684"/>
      <c r="Z53" s="685"/>
      <c r="AA53" s="680">
        <f>IF(COUNTIF(AA12:AA47,"ÉÉ(Z)")=0,"",COUNTIF(AA12:AA47,"ÉÉ(Z)"))</f>
        <v>1</v>
      </c>
      <c r="AB53" s="683"/>
      <c r="AC53" s="684"/>
      <c r="AD53" s="684"/>
      <c r="AE53" s="684"/>
      <c r="AF53" s="685"/>
      <c r="AG53" s="680" t="str">
        <f>IF(COUNTIF(AG12:AG47,"ÉÉ(Z)")=0,"",COUNTIF(AG12:AG47,"ÉÉ(Z)"))</f>
        <v/>
      </c>
      <c r="AH53" s="683"/>
      <c r="AI53" s="684"/>
      <c r="AJ53" s="684"/>
      <c r="AK53" s="684"/>
      <c r="AL53" s="685"/>
      <c r="AM53" s="680">
        <f>IF(COUNTIF(AM12:AM47,"ÉÉ(Z)")=0,"",COUNTIF(AM12:AM47,"ÉÉ(Z)"))</f>
        <v>2</v>
      </c>
      <c r="AN53" s="686"/>
      <c r="AO53" s="684"/>
      <c r="AP53" s="684"/>
      <c r="AQ53" s="684"/>
      <c r="AR53" s="685"/>
      <c r="AS53" s="682">
        <f t="shared" si="8"/>
        <v>3</v>
      </c>
    </row>
    <row r="54" spans="1:45" s="123" customFormat="1" ht="15.75" customHeight="1" x14ac:dyDescent="0.2">
      <c r="A54" s="674"/>
      <c r="B54" s="675"/>
      <c r="C54" s="676" t="s">
        <v>60</v>
      </c>
      <c r="D54" s="677"/>
      <c r="E54" s="678"/>
      <c r="F54" s="678"/>
      <c r="G54" s="678"/>
      <c r="H54" s="679"/>
      <c r="I54" s="680" t="str">
        <f>IF(COUNTIF(I12:I47,"GYJ")=0,"",COUNTIF(I12:I47,"GYJ"))</f>
        <v/>
      </c>
      <c r="J54" s="677"/>
      <c r="K54" s="678"/>
      <c r="L54" s="678"/>
      <c r="M54" s="678"/>
      <c r="N54" s="679"/>
      <c r="O54" s="680">
        <f>IF(COUNTIF(O12:O47,"GYJ")=0,"",COUNTIF(O12:O47,"GYJ"))</f>
        <v>1</v>
      </c>
      <c r="P54" s="677"/>
      <c r="Q54" s="678"/>
      <c r="R54" s="678"/>
      <c r="S54" s="678"/>
      <c r="T54" s="679"/>
      <c r="U54" s="680">
        <f>IF(COUNTIF(U12:U47,"GYJ")=0,"",COUNTIF(U12:U47,"GYJ"))</f>
        <v>1</v>
      </c>
      <c r="V54" s="677"/>
      <c r="W54" s="678"/>
      <c r="X54" s="678"/>
      <c r="Y54" s="678"/>
      <c r="Z54" s="679"/>
      <c r="AA54" s="680" t="str">
        <f>IF(COUNTIF(AA12:AA47,"GYJ")=0,"",COUNTIF(AA12:AA47,"GYJ"))</f>
        <v/>
      </c>
      <c r="AB54" s="677"/>
      <c r="AC54" s="678"/>
      <c r="AD54" s="678"/>
      <c r="AE54" s="678"/>
      <c r="AF54" s="679"/>
      <c r="AG54" s="680">
        <f>IF(COUNTIF(AG12:AG47,"GYJ")=0,"",COUNTIF(AG12:AG47,"GYJ"))</f>
        <v>1</v>
      </c>
      <c r="AH54" s="677"/>
      <c r="AI54" s="678"/>
      <c r="AJ54" s="678"/>
      <c r="AK54" s="678"/>
      <c r="AL54" s="679"/>
      <c r="AM54" s="680">
        <f>IF(COUNTIF(AM12:AM47,"GYJ")=0,"",COUNTIF(AM12:AM47,"GYJ"))</f>
        <v>2</v>
      </c>
      <c r="AN54" s="681"/>
      <c r="AO54" s="678"/>
      <c r="AP54" s="678"/>
      <c r="AQ54" s="678"/>
      <c r="AR54" s="679"/>
      <c r="AS54" s="682">
        <f t="shared" si="8"/>
        <v>5</v>
      </c>
    </row>
    <row r="55" spans="1:45" s="123" customFormat="1" ht="15.75" customHeight="1" x14ac:dyDescent="0.2">
      <c r="A55" s="674"/>
      <c r="B55" s="676"/>
      <c r="C55" s="676" t="s">
        <v>61</v>
      </c>
      <c r="D55" s="677"/>
      <c r="E55" s="678"/>
      <c r="F55" s="678"/>
      <c r="G55" s="678"/>
      <c r="H55" s="679"/>
      <c r="I55" s="680" t="str">
        <f>IF(COUNTIF(I12:I47,"GYJ(Z)")=0,"",COUNTIF(I12:I47,"GYJ(Z)"))</f>
        <v/>
      </c>
      <c r="J55" s="677"/>
      <c r="K55" s="678"/>
      <c r="L55" s="678"/>
      <c r="M55" s="678"/>
      <c r="N55" s="679"/>
      <c r="O55" s="680" t="str">
        <f>IF(COUNTIF(O12:O47,"GYJ(Z)")=0,"",COUNTIF(O12:O47,"GYJ(Z)"))</f>
        <v/>
      </c>
      <c r="P55" s="677"/>
      <c r="Q55" s="678"/>
      <c r="R55" s="678"/>
      <c r="S55" s="678"/>
      <c r="T55" s="679"/>
      <c r="U55" s="680" t="str">
        <f>IF(COUNTIF(U12:U47,"GYJ(Z)")=0,"",COUNTIF(U12:U47,"GYJ(Z)"))</f>
        <v/>
      </c>
      <c r="V55" s="677"/>
      <c r="W55" s="678"/>
      <c r="X55" s="678"/>
      <c r="Y55" s="678"/>
      <c r="Z55" s="679"/>
      <c r="AA55" s="680" t="str">
        <f>IF(COUNTIF(AA12:AA47,"GYJ(Z)")=0,"",COUNTIF(AA12:AA47,"GYJ(Z)"))</f>
        <v/>
      </c>
      <c r="AB55" s="677"/>
      <c r="AC55" s="678"/>
      <c r="AD55" s="678"/>
      <c r="AE55" s="678"/>
      <c r="AF55" s="679"/>
      <c r="AG55" s="680" t="str">
        <f>IF(COUNTIF(AG12:AG47,"GYJ(Z)")=0,"",COUNTIF(AG12:AG47,"GYJ(Z)"))</f>
        <v/>
      </c>
      <c r="AH55" s="677"/>
      <c r="AI55" s="678"/>
      <c r="AJ55" s="678"/>
      <c r="AK55" s="678"/>
      <c r="AL55" s="679"/>
      <c r="AM55" s="680" t="str">
        <f>IF(COUNTIF(AM12:AM47,"GYJ(Z)")=0,"",COUNTIF(AM12:AM47,"GYJ(Z)"))</f>
        <v/>
      </c>
      <c r="AN55" s="681"/>
      <c r="AO55" s="678"/>
      <c r="AP55" s="678"/>
      <c r="AQ55" s="678"/>
      <c r="AR55" s="679"/>
      <c r="AS55" s="682" t="str">
        <f t="shared" si="8"/>
        <v/>
      </c>
    </row>
    <row r="56" spans="1:45" s="123" customFormat="1" ht="15.75" customHeight="1" x14ac:dyDescent="0.2">
      <c r="A56" s="674"/>
      <c r="B56" s="675"/>
      <c r="C56" s="687" t="s">
        <v>35</v>
      </c>
      <c r="D56" s="677"/>
      <c r="E56" s="678"/>
      <c r="F56" s="678"/>
      <c r="G56" s="678"/>
      <c r="H56" s="679"/>
      <c r="I56" s="680" t="str">
        <f>IF(COUNTIF(I12:I47,"K")=0,"",COUNTIF(I12:I47,"K"))</f>
        <v/>
      </c>
      <c r="J56" s="677"/>
      <c r="K56" s="678"/>
      <c r="L56" s="678"/>
      <c r="M56" s="678"/>
      <c r="N56" s="679"/>
      <c r="O56" s="680">
        <f>IF(COUNTIF(O12:O47,"K")=0,"",COUNTIF(O12:O47,"K"))</f>
        <v>2</v>
      </c>
      <c r="P56" s="677"/>
      <c r="Q56" s="678"/>
      <c r="R56" s="678"/>
      <c r="S56" s="678"/>
      <c r="T56" s="679"/>
      <c r="U56" s="680" t="str">
        <f>IF(COUNTIF(U12:U47,"K")=0,"",COUNTIF(U12:U47,"K"))</f>
        <v/>
      </c>
      <c r="V56" s="677"/>
      <c r="W56" s="678"/>
      <c r="X56" s="678"/>
      <c r="Y56" s="678"/>
      <c r="Z56" s="679"/>
      <c r="AA56" s="680">
        <f>IF(COUNTIF(AA12:AA47,"K")=0,"",COUNTIF(AA12:AA47,"K"))</f>
        <v>2</v>
      </c>
      <c r="AB56" s="677"/>
      <c r="AC56" s="678"/>
      <c r="AD56" s="678"/>
      <c r="AE56" s="678"/>
      <c r="AF56" s="679"/>
      <c r="AG56" s="680">
        <f>IF(COUNTIF(AG12:AG47,"K")=0,"",COUNTIF(AG12:AG47,"K"))</f>
        <v>1</v>
      </c>
      <c r="AH56" s="677"/>
      <c r="AI56" s="678"/>
      <c r="AJ56" s="678"/>
      <c r="AK56" s="678"/>
      <c r="AL56" s="679"/>
      <c r="AM56" s="680" t="str">
        <f>IF(COUNTIF(AM12:AM47,"K")=0,"",COUNTIF(AM12:AM47,"K"))</f>
        <v/>
      </c>
      <c r="AN56" s="681"/>
      <c r="AO56" s="678"/>
      <c r="AP56" s="678"/>
      <c r="AQ56" s="678"/>
      <c r="AR56" s="679"/>
      <c r="AS56" s="682">
        <f t="shared" si="8"/>
        <v>5</v>
      </c>
    </row>
    <row r="57" spans="1:45" s="123" customFormat="1" ht="15.75" customHeight="1" x14ac:dyDescent="0.2">
      <c r="A57" s="674"/>
      <c r="B57" s="675"/>
      <c r="C57" s="687" t="s">
        <v>36</v>
      </c>
      <c r="D57" s="677"/>
      <c r="E57" s="678"/>
      <c r="F57" s="678"/>
      <c r="G57" s="678"/>
      <c r="H57" s="679"/>
      <c r="I57" s="680" t="str">
        <f>IF(COUNTIF(I12:I47,"K(Z)")=0,"",COUNTIF(I12:I47,"K(Z)"))</f>
        <v/>
      </c>
      <c r="J57" s="677"/>
      <c r="K57" s="678"/>
      <c r="L57" s="678"/>
      <c r="M57" s="678"/>
      <c r="N57" s="679"/>
      <c r="O57" s="680" t="str">
        <f>IF(COUNTIF(O12:O47,"K(Z)")=0,"",COUNTIF(O12:O47,"K(Z)"))</f>
        <v/>
      </c>
      <c r="P57" s="677"/>
      <c r="Q57" s="678"/>
      <c r="R57" s="678"/>
      <c r="S57" s="678"/>
      <c r="T57" s="679"/>
      <c r="U57" s="680">
        <f>IF(COUNTIF(U12:U47,"K(Z)")=0,"",COUNTIF(U12:U47,"K(Z)"))</f>
        <v>2</v>
      </c>
      <c r="V57" s="677"/>
      <c r="W57" s="678"/>
      <c r="X57" s="678"/>
      <c r="Y57" s="678"/>
      <c r="Z57" s="679"/>
      <c r="AA57" s="680">
        <f>IF(COUNTIF(AA12:AA47,"K(Z)")=0,"",COUNTIF(AA12:AA47,"K(Z)"))</f>
        <v>1</v>
      </c>
      <c r="AB57" s="677"/>
      <c r="AC57" s="678"/>
      <c r="AD57" s="678"/>
      <c r="AE57" s="678"/>
      <c r="AF57" s="679"/>
      <c r="AG57" s="680">
        <f>IF(COUNTIF(AG12:AG47,"K(Z)")=0,"",COUNTIF(AG12:AG47,"K(Z)"))</f>
        <v>1</v>
      </c>
      <c r="AH57" s="677"/>
      <c r="AI57" s="678"/>
      <c r="AJ57" s="678"/>
      <c r="AK57" s="678"/>
      <c r="AL57" s="679"/>
      <c r="AM57" s="680" t="str">
        <f>IF(COUNTIF(AM12:AM47,"K(Z)")=0,"",COUNTIF(AM12:AM47,"K(Z)"))</f>
        <v/>
      </c>
      <c r="AN57" s="681"/>
      <c r="AO57" s="678"/>
      <c r="AP57" s="678"/>
      <c r="AQ57" s="678"/>
      <c r="AR57" s="679"/>
      <c r="AS57" s="682">
        <f t="shared" si="8"/>
        <v>4</v>
      </c>
    </row>
    <row r="58" spans="1:45" s="123" customFormat="1" ht="15.75" customHeight="1" x14ac:dyDescent="0.2">
      <c r="A58" s="674"/>
      <c r="B58" s="675"/>
      <c r="C58" s="676" t="s">
        <v>25</v>
      </c>
      <c r="D58" s="677"/>
      <c r="E58" s="678"/>
      <c r="F58" s="678"/>
      <c r="G58" s="678"/>
      <c r="H58" s="679"/>
      <c r="I58" s="680" t="str">
        <f>IF(COUNTIF(I12:I47,"AV")=0,"",COUNTIF(I12:I47,"AV"))</f>
        <v/>
      </c>
      <c r="J58" s="677"/>
      <c r="K58" s="678"/>
      <c r="L58" s="678"/>
      <c r="M58" s="678"/>
      <c r="N58" s="679"/>
      <c r="O58" s="680" t="str">
        <f>IF(COUNTIF(O12:O47,"AV")=0,"",COUNTIF(O12:O47,"AV"))</f>
        <v/>
      </c>
      <c r="P58" s="677"/>
      <c r="Q58" s="678"/>
      <c r="R58" s="678"/>
      <c r="S58" s="678"/>
      <c r="T58" s="679"/>
      <c r="U58" s="680" t="str">
        <f>IF(COUNTIF(U12:U47,"AV")=0,"",COUNTIF(U12:U47,"AV"))</f>
        <v/>
      </c>
      <c r="V58" s="677"/>
      <c r="W58" s="678"/>
      <c r="X58" s="678"/>
      <c r="Y58" s="678"/>
      <c r="Z58" s="679"/>
      <c r="AA58" s="680" t="str">
        <f>IF(COUNTIF(AA12:AA47,"AV")=0,"",COUNTIF(AA12:AA47,"AV"))</f>
        <v/>
      </c>
      <c r="AB58" s="677"/>
      <c r="AC58" s="678"/>
      <c r="AD58" s="678"/>
      <c r="AE58" s="678"/>
      <c r="AF58" s="679"/>
      <c r="AG58" s="680" t="str">
        <f>IF(COUNTIF(AG12:AG47,"AV")=0,"",COUNTIF(AG12:AG47,"AV"))</f>
        <v/>
      </c>
      <c r="AH58" s="677"/>
      <c r="AI58" s="678"/>
      <c r="AJ58" s="678"/>
      <c r="AK58" s="678"/>
      <c r="AL58" s="679"/>
      <c r="AM58" s="680" t="str">
        <f>IF(COUNTIF(AM12:AM47,"AV")=0,"",COUNTIF(AM12:AM47,"AV"))</f>
        <v/>
      </c>
      <c r="AN58" s="681"/>
      <c r="AO58" s="678"/>
      <c r="AP58" s="678"/>
      <c r="AQ58" s="678"/>
      <c r="AR58" s="679"/>
      <c r="AS58" s="682" t="str">
        <f t="shared" si="8"/>
        <v/>
      </c>
    </row>
    <row r="59" spans="1:45" s="123" customFormat="1" ht="15.75" customHeight="1" x14ac:dyDescent="0.2">
      <c r="A59" s="674"/>
      <c r="B59" s="675"/>
      <c r="C59" s="676" t="s">
        <v>62</v>
      </c>
      <c r="D59" s="677"/>
      <c r="E59" s="678"/>
      <c r="F59" s="678"/>
      <c r="G59" s="678"/>
      <c r="H59" s="679"/>
      <c r="I59" s="680" t="str">
        <f>IF(COUNTIF(I12:I47,"KV")=0,"",COUNTIF(I12:I47,"KV"))</f>
        <v/>
      </c>
      <c r="J59" s="677"/>
      <c r="K59" s="678"/>
      <c r="L59" s="678"/>
      <c r="M59" s="678"/>
      <c r="N59" s="679"/>
      <c r="O59" s="680" t="str">
        <f>IF(COUNTIF(O12:O47,"KV")=0,"",COUNTIF(O12:O47,"KV"))</f>
        <v/>
      </c>
      <c r="P59" s="677"/>
      <c r="Q59" s="678"/>
      <c r="R59" s="678"/>
      <c r="S59" s="678"/>
      <c r="T59" s="679"/>
      <c r="U59" s="680" t="str">
        <f>IF(COUNTIF(U12:U47,"KV")=0,"",COUNTIF(U12:U47,"KV"))</f>
        <v/>
      </c>
      <c r="V59" s="677"/>
      <c r="W59" s="678"/>
      <c r="X59" s="678"/>
      <c r="Y59" s="678"/>
      <c r="Z59" s="679"/>
      <c r="AA59" s="680" t="str">
        <f>IF(COUNTIF(AA12:AA47,"KV")=0,"",COUNTIF(AA12:AA47,"KV"))</f>
        <v/>
      </c>
      <c r="AB59" s="677"/>
      <c r="AC59" s="678"/>
      <c r="AD59" s="678"/>
      <c r="AE59" s="678"/>
      <c r="AF59" s="679"/>
      <c r="AG59" s="680" t="str">
        <f>IF(COUNTIF(AG12:AG47,"KV")=0,"",COUNTIF(AG12:AG47,"KV"))</f>
        <v/>
      </c>
      <c r="AH59" s="677"/>
      <c r="AI59" s="678"/>
      <c r="AJ59" s="678"/>
      <c r="AK59" s="678"/>
      <c r="AL59" s="679"/>
      <c r="AM59" s="680" t="str">
        <f>IF(COUNTIF(AM12:AM47,"KV")=0,"",COUNTIF(AM12:AM47,"KV"))</f>
        <v/>
      </c>
      <c r="AN59" s="681"/>
      <c r="AO59" s="678"/>
      <c r="AP59" s="678"/>
      <c r="AQ59" s="678"/>
      <c r="AR59" s="679"/>
      <c r="AS59" s="682" t="str">
        <f t="shared" si="8"/>
        <v/>
      </c>
    </row>
    <row r="60" spans="1:45" s="123" customFormat="1" ht="15.75" customHeight="1" x14ac:dyDescent="0.2">
      <c r="A60" s="674"/>
      <c r="B60" s="675"/>
      <c r="C60" s="676" t="s">
        <v>63</v>
      </c>
      <c r="D60" s="688"/>
      <c r="E60" s="689"/>
      <c r="F60" s="689"/>
      <c r="G60" s="689"/>
      <c r="H60" s="690"/>
      <c r="I60" s="680" t="str">
        <f>IF(COUNTIF(I12:I47,"SZG")=0,"",COUNTIF(I12:I47,"SZG"))</f>
        <v/>
      </c>
      <c r="J60" s="688"/>
      <c r="K60" s="689"/>
      <c r="L60" s="689"/>
      <c r="M60" s="689"/>
      <c r="N60" s="690"/>
      <c r="O60" s="680" t="str">
        <f>IF(COUNTIF(O12:O47,"SZG")=0,"",COUNTIF(O12:O47,"SZG"))</f>
        <v/>
      </c>
      <c r="P60" s="688"/>
      <c r="Q60" s="689"/>
      <c r="R60" s="689"/>
      <c r="S60" s="689"/>
      <c r="T60" s="690"/>
      <c r="U60" s="680">
        <f>IF(COUNTIF(U12:U47,"SZG")=0,"",COUNTIF(U12:U47,"SZG"))</f>
        <v>1</v>
      </c>
      <c r="V60" s="688"/>
      <c r="W60" s="689"/>
      <c r="X60" s="689"/>
      <c r="Y60" s="689"/>
      <c r="Z60" s="690"/>
      <c r="AA60" s="680" t="str">
        <f>IF(COUNTIF(AA12:AA47,"SZG")=0,"",COUNTIF(AA12:AA47,"SZG"))</f>
        <v/>
      </c>
      <c r="AB60" s="688"/>
      <c r="AC60" s="689"/>
      <c r="AD60" s="689"/>
      <c r="AE60" s="689"/>
      <c r="AF60" s="690"/>
      <c r="AG60" s="680" t="str">
        <f>IF(COUNTIF(AG12:AG47,"SZG")=0,"",COUNTIF(AG12:AG47,"SZG"))</f>
        <v/>
      </c>
      <c r="AH60" s="688"/>
      <c r="AI60" s="689"/>
      <c r="AJ60" s="689"/>
      <c r="AK60" s="689"/>
      <c r="AL60" s="690"/>
      <c r="AM60" s="680" t="str">
        <f>IF(COUNTIF(AM12:AM47,"SZG")=0,"",COUNTIF(AM12:AM47,"SZG"))</f>
        <v/>
      </c>
      <c r="AN60" s="681"/>
      <c r="AO60" s="678"/>
      <c r="AP60" s="678"/>
      <c r="AQ60" s="678"/>
      <c r="AR60" s="679"/>
      <c r="AS60" s="682">
        <f t="shared" si="8"/>
        <v>1</v>
      </c>
    </row>
    <row r="61" spans="1:45" s="123" customFormat="1" ht="15.75" customHeight="1" x14ac:dyDescent="0.2">
      <c r="A61" s="674"/>
      <c r="B61" s="675"/>
      <c r="C61" s="676" t="s">
        <v>64</v>
      </c>
      <c r="D61" s="688"/>
      <c r="E61" s="689"/>
      <c r="F61" s="689"/>
      <c r="G61" s="689"/>
      <c r="H61" s="690"/>
      <c r="I61" s="680" t="str">
        <f>IF(COUNTIF(I12:I47,"ZV")=0,"",COUNTIF(I12:I47,"ZV"))</f>
        <v/>
      </c>
      <c r="J61" s="688"/>
      <c r="K61" s="689"/>
      <c r="L61" s="689"/>
      <c r="M61" s="689"/>
      <c r="N61" s="690"/>
      <c r="O61" s="680" t="str">
        <f>IF(COUNTIF(O12:O47,"ZV")=0,"",COUNTIF(O12:O47,"ZV"))</f>
        <v/>
      </c>
      <c r="P61" s="688"/>
      <c r="Q61" s="689"/>
      <c r="R61" s="689"/>
      <c r="S61" s="689"/>
      <c r="T61" s="690"/>
      <c r="U61" s="680" t="str">
        <f>IF(COUNTIF(U12:U47,"ZV")=0,"",COUNTIF(U12:U47,"ZV"))</f>
        <v/>
      </c>
      <c r="V61" s="688"/>
      <c r="W61" s="689"/>
      <c r="X61" s="689"/>
      <c r="Y61" s="689"/>
      <c r="Z61" s="690"/>
      <c r="AA61" s="680" t="str">
        <f>IF(COUNTIF(AA12:AA47,"ZV")=0,"",COUNTIF(AA12:AA47,"ZV"))</f>
        <v/>
      </c>
      <c r="AB61" s="688"/>
      <c r="AC61" s="689"/>
      <c r="AD61" s="689"/>
      <c r="AE61" s="689"/>
      <c r="AF61" s="690"/>
      <c r="AG61" s="680" t="str">
        <f>IF(COUNTIF(AG12:AG47,"ZV")=0,"",COUNTIF(AG12:AG47,"ZV"))</f>
        <v/>
      </c>
      <c r="AH61" s="688"/>
      <c r="AI61" s="689"/>
      <c r="AJ61" s="689"/>
      <c r="AK61" s="689"/>
      <c r="AL61" s="690"/>
      <c r="AM61" s="680">
        <f>IF(COUNTIF(AM12:AM47,"ZV")=0,"",COUNTIF(AM12:AM47,"ZV"))</f>
        <v>1</v>
      </c>
      <c r="AN61" s="681"/>
      <c r="AO61" s="678"/>
      <c r="AP61" s="678"/>
      <c r="AQ61" s="678"/>
      <c r="AR61" s="679"/>
      <c r="AS61" s="682">
        <f t="shared" si="8"/>
        <v>1</v>
      </c>
    </row>
    <row r="62" spans="1:45" s="123" customFormat="1" ht="15.75" customHeight="1" thickBot="1" x14ac:dyDescent="0.25">
      <c r="A62" s="691"/>
      <c r="B62" s="692"/>
      <c r="C62" s="693" t="s">
        <v>26</v>
      </c>
      <c r="D62" s="694"/>
      <c r="E62" s="695"/>
      <c r="F62" s="695"/>
      <c r="G62" s="695"/>
      <c r="H62" s="696"/>
      <c r="I62" s="697">
        <f>IF(SUM(I50:I61)=0,"",SUM(I50:I61))</f>
        <v>2</v>
      </c>
      <c r="J62" s="694"/>
      <c r="K62" s="695"/>
      <c r="L62" s="695"/>
      <c r="M62" s="695"/>
      <c r="N62" s="696"/>
      <c r="O62" s="697">
        <f>IF(SUM(O50:O61)=0,"",SUM(O50:O61))</f>
        <v>5</v>
      </c>
      <c r="P62" s="694"/>
      <c r="Q62" s="695"/>
      <c r="R62" s="695"/>
      <c r="S62" s="695"/>
      <c r="T62" s="696"/>
      <c r="U62" s="697">
        <f>IF(SUM(U50:U61)=0,"",SUM(U50:U61))</f>
        <v>5</v>
      </c>
      <c r="V62" s="694"/>
      <c r="W62" s="695"/>
      <c r="X62" s="695"/>
      <c r="Y62" s="695"/>
      <c r="Z62" s="696"/>
      <c r="AA62" s="697">
        <f>IF(SUM(AA50:AA61)=0,"",SUM(AA50:AA61))</f>
        <v>6</v>
      </c>
      <c r="AB62" s="694"/>
      <c r="AC62" s="695"/>
      <c r="AD62" s="695"/>
      <c r="AE62" s="695"/>
      <c r="AF62" s="696"/>
      <c r="AG62" s="697">
        <f>IF(SUM(AG50:AG61)=0,"",SUM(AG50:AG61))</f>
        <v>4</v>
      </c>
      <c r="AH62" s="694"/>
      <c r="AI62" s="695"/>
      <c r="AJ62" s="695"/>
      <c r="AK62" s="695"/>
      <c r="AL62" s="696"/>
      <c r="AM62" s="697">
        <f>IF(SUM(AM50:AM61)=0,"",SUM(AM50:AM61))</f>
        <v>8</v>
      </c>
      <c r="AN62" s="698"/>
      <c r="AO62" s="695"/>
      <c r="AP62" s="695"/>
      <c r="AQ62" s="695"/>
      <c r="AR62" s="696"/>
      <c r="AS62" s="682">
        <f t="shared" si="8"/>
        <v>30</v>
      </c>
    </row>
    <row r="63" spans="1:45" s="123" customFormat="1" ht="15.75" customHeight="1" thickTop="1" x14ac:dyDescent="0.2">
      <c r="A63" s="128"/>
      <c r="B63" s="129"/>
      <c r="C63" s="129"/>
    </row>
    <row r="64" spans="1:45" s="123" customFormat="1" ht="15.75" customHeight="1" x14ac:dyDescent="0.2">
      <c r="A64" s="128"/>
      <c r="B64" s="129"/>
      <c r="C64" s="129"/>
    </row>
    <row r="65" spans="1:3" s="123" customFormat="1" ht="15.75" customHeight="1" x14ac:dyDescent="0.2">
      <c r="A65" s="128"/>
      <c r="B65" s="129"/>
      <c r="C65" s="129"/>
    </row>
    <row r="66" spans="1:3" s="123" customFormat="1" ht="15.75" customHeight="1" x14ac:dyDescent="0.2">
      <c r="A66" s="128"/>
      <c r="B66" s="129"/>
      <c r="C66" s="129"/>
    </row>
    <row r="67" spans="1:3" s="123" customFormat="1" ht="15.75" customHeight="1" x14ac:dyDescent="0.2">
      <c r="A67" s="128"/>
      <c r="B67" s="129"/>
      <c r="C67" s="129"/>
    </row>
    <row r="68" spans="1:3" s="123" customFormat="1" ht="15.75" customHeight="1" x14ac:dyDescent="0.2">
      <c r="A68" s="128"/>
      <c r="B68" s="129"/>
      <c r="C68" s="129"/>
    </row>
    <row r="69" spans="1:3" s="123" customFormat="1" ht="15.75" customHeight="1" x14ac:dyDescent="0.2">
      <c r="A69" s="128"/>
      <c r="B69" s="129"/>
      <c r="C69" s="129"/>
    </row>
    <row r="70" spans="1:3" s="123" customFormat="1" ht="15.75" customHeight="1" x14ac:dyDescent="0.2">
      <c r="A70" s="128"/>
      <c r="B70" s="129"/>
      <c r="C70" s="129"/>
    </row>
    <row r="71" spans="1:3" s="123" customFormat="1" ht="15.75" customHeight="1" x14ac:dyDescent="0.2">
      <c r="A71" s="128"/>
      <c r="B71" s="129"/>
      <c r="C71" s="129"/>
    </row>
    <row r="72" spans="1:3" s="123" customFormat="1" ht="15.75" customHeight="1" x14ac:dyDescent="0.2">
      <c r="A72" s="128"/>
      <c r="B72" s="129"/>
      <c r="C72" s="129"/>
    </row>
    <row r="73" spans="1:3" s="123" customFormat="1" ht="15.75" customHeight="1" x14ac:dyDescent="0.2">
      <c r="A73" s="128"/>
      <c r="B73" s="129"/>
      <c r="C73" s="129"/>
    </row>
    <row r="74" spans="1:3" s="123" customFormat="1" ht="15.75" customHeight="1" x14ac:dyDescent="0.2">
      <c r="A74" s="128"/>
      <c r="B74" s="129"/>
      <c r="C74" s="129"/>
    </row>
    <row r="75" spans="1:3" s="123" customFormat="1" ht="15.75" customHeight="1" x14ac:dyDescent="0.2">
      <c r="A75" s="128"/>
      <c r="B75" s="129"/>
      <c r="C75" s="129"/>
    </row>
    <row r="76" spans="1:3" s="123" customFormat="1" ht="15.75" customHeight="1" x14ac:dyDescent="0.2">
      <c r="A76" s="128"/>
      <c r="B76" s="129"/>
      <c r="C76" s="129"/>
    </row>
    <row r="77" spans="1:3" s="123" customFormat="1" ht="15.75" customHeight="1" x14ac:dyDescent="0.2">
      <c r="A77" s="128"/>
      <c r="B77" s="129"/>
      <c r="C77" s="129"/>
    </row>
    <row r="78" spans="1:3" s="123" customFormat="1" ht="15.75" customHeight="1" x14ac:dyDescent="0.2">
      <c r="A78" s="128"/>
      <c r="B78" s="129"/>
      <c r="C78" s="129"/>
    </row>
    <row r="79" spans="1:3" s="123" customFormat="1" ht="15.75" customHeight="1" x14ac:dyDescent="0.2">
      <c r="A79" s="128"/>
      <c r="B79" s="129"/>
      <c r="C79" s="129"/>
    </row>
    <row r="80" spans="1:3" s="123" customFormat="1" ht="15.75" customHeight="1" x14ac:dyDescent="0.2">
      <c r="A80" s="128"/>
      <c r="B80" s="129"/>
      <c r="C80" s="129"/>
    </row>
    <row r="81" spans="1:3" s="123" customFormat="1" ht="15.75" customHeight="1" x14ac:dyDescent="0.2">
      <c r="A81" s="128"/>
      <c r="B81" s="129"/>
      <c r="C81" s="129"/>
    </row>
    <row r="82" spans="1:3" s="123" customFormat="1" ht="15.75" customHeight="1" x14ac:dyDescent="0.2">
      <c r="A82" s="128"/>
      <c r="B82" s="129"/>
      <c r="C82" s="129"/>
    </row>
    <row r="83" spans="1:3" s="123" customFormat="1" ht="15.75" customHeight="1" x14ac:dyDescent="0.2">
      <c r="A83" s="128"/>
      <c r="B83" s="129"/>
      <c r="C83" s="129"/>
    </row>
    <row r="84" spans="1:3" s="123" customFormat="1" ht="15.75" customHeight="1" x14ac:dyDescent="0.2">
      <c r="A84" s="128"/>
      <c r="B84" s="129"/>
      <c r="C84" s="129"/>
    </row>
    <row r="85" spans="1:3" s="123" customFormat="1" ht="15.75" customHeight="1" x14ac:dyDescent="0.2">
      <c r="A85" s="128"/>
      <c r="B85" s="129"/>
      <c r="C85" s="129"/>
    </row>
    <row r="86" spans="1:3" s="123" customFormat="1" ht="15.75" customHeight="1" x14ac:dyDescent="0.2">
      <c r="A86" s="128"/>
      <c r="B86" s="129"/>
      <c r="C86" s="129"/>
    </row>
    <row r="87" spans="1:3" s="123" customFormat="1" ht="15.75" customHeight="1" x14ac:dyDescent="0.2">
      <c r="A87" s="128"/>
      <c r="B87" s="129"/>
      <c r="C87" s="129"/>
    </row>
    <row r="88" spans="1:3" s="123" customFormat="1" ht="15.75" customHeight="1" x14ac:dyDescent="0.2">
      <c r="A88" s="128"/>
      <c r="B88" s="129"/>
      <c r="C88" s="129"/>
    </row>
    <row r="89" spans="1:3" s="123" customFormat="1" ht="15.75" customHeight="1" x14ac:dyDescent="0.2">
      <c r="A89" s="128"/>
      <c r="B89" s="129"/>
      <c r="C89" s="129"/>
    </row>
    <row r="90" spans="1:3" s="123" customFormat="1" ht="15.75" customHeight="1" x14ac:dyDescent="0.2">
      <c r="A90" s="128"/>
      <c r="B90" s="129"/>
      <c r="C90" s="129"/>
    </row>
    <row r="91" spans="1:3" s="123" customFormat="1" ht="15.75" customHeight="1" x14ac:dyDescent="0.2">
      <c r="A91" s="128"/>
      <c r="B91" s="129"/>
      <c r="C91" s="129"/>
    </row>
    <row r="92" spans="1:3" s="123" customFormat="1" ht="15.75" customHeight="1" x14ac:dyDescent="0.2">
      <c r="A92" s="128"/>
      <c r="B92" s="129"/>
      <c r="C92" s="129"/>
    </row>
    <row r="93" spans="1:3" s="123" customFormat="1" ht="15.75" customHeight="1" x14ac:dyDescent="0.2">
      <c r="A93" s="128"/>
      <c r="B93" s="129"/>
      <c r="C93" s="129"/>
    </row>
    <row r="94" spans="1:3" s="123" customFormat="1" ht="15.75" customHeight="1" x14ac:dyDescent="0.2">
      <c r="A94" s="128"/>
      <c r="B94" s="129"/>
      <c r="C94" s="129"/>
    </row>
    <row r="95" spans="1:3" s="123" customFormat="1" ht="15.75" customHeight="1" x14ac:dyDescent="0.2">
      <c r="A95" s="128"/>
      <c r="B95" s="129"/>
      <c r="C95" s="129"/>
    </row>
    <row r="96" spans="1:3" s="123" customFormat="1" ht="15.75" customHeight="1" x14ac:dyDescent="0.2">
      <c r="A96" s="128"/>
      <c r="B96" s="129"/>
      <c r="C96" s="129"/>
    </row>
    <row r="97" spans="1:3" s="123" customFormat="1" ht="15.75" customHeight="1" x14ac:dyDescent="0.2">
      <c r="A97" s="128"/>
      <c r="B97" s="129"/>
      <c r="C97" s="129"/>
    </row>
    <row r="98" spans="1:3" s="123" customFormat="1" ht="15.75" customHeight="1" x14ac:dyDescent="0.2">
      <c r="A98" s="128"/>
      <c r="B98" s="129"/>
      <c r="C98" s="129"/>
    </row>
    <row r="99" spans="1:3" s="123" customFormat="1" ht="15.75" customHeight="1" x14ac:dyDescent="0.2">
      <c r="A99" s="128"/>
      <c r="B99" s="129"/>
      <c r="C99" s="129"/>
    </row>
    <row r="100" spans="1:3" s="123" customFormat="1" ht="15.75" customHeight="1" x14ac:dyDescent="0.2">
      <c r="A100" s="128"/>
      <c r="B100" s="129"/>
      <c r="C100" s="129"/>
    </row>
    <row r="101" spans="1:3" s="123" customFormat="1" ht="15.75" customHeight="1" x14ac:dyDescent="0.2">
      <c r="A101" s="128"/>
      <c r="B101" s="129"/>
      <c r="C101" s="129"/>
    </row>
    <row r="102" spans="1:3" s="123" customFormat="1" ht="15.75" customHeight="1" x14ac:dyDescent="0.2">
      <c r="A102" s="128"/>
      <c r="B102" s="129"/>
      <c r="C102" s="129"/>
    </row>
    <row r="103" spans="1:3" s="123" customFormat="1" ht="15.75" customHeight="1" x14ac:dyDescent="0.2">
      <c r="A103" s="128"/>
      <c r="B103" s="129"/>
      <c r="C103" s="129"/>
    </row>
    <row r="104" spans="1:3" s="123" customFormat="1" ht="15.75" customHeight="1" x14ac:dyDescent="0.2">
      <c r="A104" s="128"/>
      <c r="B104" s="129"/>
      <c r="C104" s="129"/>
    </row>
    <row r="105" spans="1:3" s="123" customFormat="1" ht="15.75" customHeight="1" x14ac:dyDescent="0.2">
      <c r="A105" s="128"/>
      <c r="B105" s="129"/>
      <c r="C105" s="129"/>
    </row>
    <row r="106" spans="1:3" s="123" customFormat="1" ht="15.75" customHeight="1" x14ac:dyDescent="0.2">
      <c r="A106" s="128"/>
      <c r="B106" s="129"/>
      <c r="C106" s="129"/>
    </row>
    <row r="107" spans="1:3" s="123" customFormat="1" ht="15.75" customHeight="1" x14ac:dyDescent="0.2">
      <c r="A107" s="128"/>
      <c r="B107" s="129"/>
      <c r="C107" s="129"/>
    </row>
    <row r="108" spans="1:3" s="123" customFormat="1" ht="15.75" customHeight="1" x14ac:dyDescent="0.2">
      <c r="A108" s="128"/>
      <c r="B108" s="129"/>
      <c r="C108" s="129"/>
    </row>
    <row r="109" spans="1:3" s="123" customFormat="1" ht="15.75" customHeight="1" x14ac:dyDescent="0.2">
      <c r="A109" s="128"/>
      <c r="B109" s="129"/>
      <c r="C109" s="129"/>
    </row>
    <row r="110" spans="1:3" s="123" customFormat="1" ht="15.75" customHeight="1" x14ac:dyDescent="0.2">
      <c r="A110" s="128"/>
      <c r="B110" s="129"/>
      <c r="C110" s="129"/>
    </row>
    <row r="111" spans="1:3" s="123" customFormat="1" ht="15.75" customHeight="1" x14ac:dyDescent="0.2">
      <c r="A111" s="128"/>
      <c r="B111" s="129"/>
      <c r="C111" s="129"/>
    </row>
    <row r="112" spans="1:3" s="123" customFormat="1" ht="15.75" customHeight="1" x14ac:dyDescent="0.2">
      <c r="A112" s="128"/>
      <c r="B112" s="129"/>
      <c r="C112" s="129"/>
    </row>
    <row r="113" spans="1:3" s="123" customFormat="1" ht="15.75" customHeight="1" x14ac:dyDescent="0.2">
      <c r="A113" s="128"/>
      <c r="B113" s="129"/>
      <c r="C113" s="129"/>
    </row>
    <row r="114" spans="1:3" s="123" customFormat="1" ht="15.75" customHeight="1" x14ac:dyDescent="0.2">
      <c r="A114" s="128"/>
      <c r="B114" s="129"/>
      <c r="C114" s="129"/>
    </row>
    <row r="115" spans="1:3" s="123" customFormat="1" ht="15.75" customHeight="1" x14ac:dyDescent="0.2">
      <c r="A115" s="128"/>
      <c r="B115" s="129"/>
      <c r="C115" s="129"/>
    </row>
    <row r="116" spans="1:3" s="123" customFormat="1" ht="15.75" customHeight="1" x14ac:dyDescent="0.2">
      <c r="A116" s="128"/>
      <c r="B116" s="129"/>
      <c r="C116" s="129"/>
    </row>
    <row r="117" spans="1:3" s="123" customFormat="1" ht="15.75" customHeight="1" x14ac:dyDescent="0.2">
      <c r="A117" s="128"/>
      <c r="B117" s="129"/>
      <c r="C117" s="129"/>
    </row>
    <row r="118" spans="1:3" s="123" customFormat="1" ht="15.75" customHeight="1" x14ac:dyDescent="0.2">
      <c r="A118" s="128"/>
      <c r="B118" s="129"/>
      <c r="C118" s="129"/>
    </row>
    <row r="119" spans="1:3" s="123" customFormat="1" ht="15.75" customHeight="1" x14ac:dyDescent="0.2">
      <c r="A119" s="128"/>
      <c r="B119" s="129"/>
      <c r="C119" s="129"/>
    </row>
    <row r="120" spans="1:3" s="123" customFormat="1" ht="15.75" customHeight="1" x14ac:dyDescent="0.2">
      <c r="A120" s="128"/>
      <c r="B120" s="129"/>
      <c r="C120" s="129"/>
    </row>
    <row r="121" spans="1:3" s="123" customFormat="1" ht="15.75" customHeight="1" x14ac:dyDescent="0.2">
      <c r="A121" s="128"/>
      <c r="B121" s="129"/>
      <c r="C121" s="129"/>
    </row>
    <row r="122" spans="1:3" s="123" customFormat="1" ht="15.75" customHeight="1" x14ac:dyDescent="0.2">
      <c r="A122" s="128"/>
      <c r="B122" s="129"/>
      <c r="C122" s="129"/>
    </row>
    <row r="123" spans="1:3" s="123" customFormat="1" ht="15.75" customHeight="1" x14ac:dyDescent="0.2">
      <c r="A123" s="128"/>
      <c r="B123" s="129"/>
      <c r="C123" s="129"/>
    </row>
    <row r="124" spans="1:3" s="123" customFormat="1" ht="15.75" customHeight="1" x14ac:dyDescent="0.2">
      <c r="A124" s="128"/>
      <c r="B124" s="129"/>
      <c r="C124" s="129"/>
    </row>
    <row r="125" spans="1:3" s="123" customFormat="1" ht="15.75" customHeight="1" x14ac:dyDescent="0.2">
      <c r="A125" s="128"/>
      <c r="B125" s="129"/>
      <c r="C125" s="129"/>
    </row>
    <row r="126" spans="1:3" s="123" customFormat="1" ht="15.75" customHeight="1" x14ac:dyDescent="0.2">
      <c r="A126" s="128"/>
      <c r="B126" s="129"/>
      <c r="C126" s="129"/>
    </row>
    <row r="127" spans="1:3" s="123" customFormat="1" ht="15.75" customHeight="1" x14ac:dyDescent="0.2">
      <c r="A127" s="128"/>
      <c r="B127" s="122"/>
      <c r="C127" s="122"/>
    </row>
    <row r="128" spans="1:3" s="123" customFormat="1" ht="15.75" customHeight="1" x14ac:dyDescent="0.2">
      <c r="A128" s="128"/>
      <c r="B128" s="122"/>
      <c r="C128" s="122"/>
    </row>
    <row r="129" spans="1:45" s="123" customFormat="1" ht="15.75" customHeight="1" x14ac:dyDescent="0.2">
      <c r="A129" s="128"/>
      <c r="B129" s="122"/>
      <c r="C129" s="122"/>
    </row>
    <row r="130" spans="1:45" s="123" customFormat="1" ht="15.75" customHeight="1" x14ac:dyDescent="0.2">
      <c r="A130" s="128"/>
      <c r="B130" s="122"/>
      <c r="C130" s="122"/>
    </row>
    <row r="131" spans="1:45" s="123" customFormat="1" ht="15.75" customHeight="1" x14ac:dyDescent="0.2">
      <c r="A131" s="128"/>
      <c r="B131" s="122"/>
      <c r="C131" s="122"/>
    </row>
    <row r="132" spans="1:45" s="123" customFormat="1" ht="15.75" customHeight="1" x14ac:dyDescent="0.2">
      <c r="A132" s="128"/>
      <c r="B132" s="122"/>
      <c r="C132" s="122"/>
    </row>
    <row r="133" spans="1:45" s="123" customFormat="1" ht="15.75" customHeight="1" x14ac:dyDescent="0.2">
      <c r="A133" s="128"/>
      <c r="B133" s="122"/>
      <c r="C133" s="122"/>
    </row>
    <row r="134" spans="1:45" ht="15.75" customHeight="1" x14ac:dyDescent="0.2">
      <c r="A134" s="128"/>
      <c r="B134" s="122"/>
      <c r="C134" s="122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3"/>
      <c r="AA134" s="123"/>
      <c r="AB134" s="123"/>
      <c r="AC134" s="123"/>
      <c r="AD134" s="123"/>
      <c r="AE134" s="123"/>
      <c r="AF134" s="123"/>
      <c r="AG134" s="123"/>
      <c r="AH134" s="123"/>
      <c r="AI134" s="123"/>
      <c r="AJ134" s="123"/>
      <c r="AK134" s="123"/>
      <c r="AL134" s="123"/>
      <c r="AM134" s="123"/>
      <c r="AN134" s="123"/>
      <c r="AO134" s="123"/>
      <c r="AP134" s="123"/>
      <c r="AQ134" s="123"/>
      <c r="AR134" s="123"/>
      <c r="AS134" s="123"/>
    </row>
    <row r="135" spans="1:45" ht="15.75" customHeight="1" x14ac:dyDescent="0.2">
      <c r="A135" s="128"/>
      <c r="B135" s="122"/>
      <c r="C135" s="122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3"/>
      <c r="AA135" s="123"/>
      <c r="AB135" s="123"/>
      <c r="AC135" s="123"/>
      <c r="AD135" s="123"/>
      <c r="AE135" s="123"/>
      <c r="AF135" s="123"/>
      <c r="AG135" s="123"/>
      <c r="AH135" s="123"/>
      <c r="AI135" s="123"/>
      <c r="AJ135" s="123"/>
      <c r="AK135" s="123"/>
      <c r="AL135" s="123"/>
      <c r="AM135" s="123"/>
      <c r="AN135" s="123"/>
      <c r="AO135" s="123"/>
      <c r="AP135" s="123"/>
      <c r="AQ135" s="123"/>
      <c r="AR135" s="123"/>
      <c r="AS135" s="123"/>
    </row>
    <row r="136" spans="1:45" ht="15.75" customHeight="1" x14ac:dyDescent="0.2">
      <c r="A136" s="130"/>
      <c r="B136" s="131"/>
      <c r="C136" s="131"/>
    </row>
    <row r="137" spans="1:45" ht="15.75" customHeight="1" x14ac:dyDescent="0.2">
      <c r="A137" s="130"/>
      <c r="B137" s="131"/>
      <c r="C137" s="131"/>
    </row>
    <row r="138" spans="1:45" ht="15.75" customHeight="1" x14ac:dyDescent="0.2">
      <c r="A138" s="130"/>
      <c r="B138" s="131"/>
      <c r="C138" s="131"/>
    </row>
    <row r="139" spans="1:45" ht="15.75" customHeight="1" x14ac:dyDescent="0.2">
      <c r="A139" s="130"/>
      <c r="B139" s="131"/>
      <c r="C139" s="131"/>
    </row>
    <row r="140" spans="1:45" ht="15.75" customHeight="1" x14ac:dyDescent="0.2">
      <c r="A140" s="130"/>
      <c r="B140" s="131"/>
      <c r="C140" s="131"/>
    </row>
    <row r="141" spans="1:45" ht="15.75" customHeight="1" x14ac:dyDescent="0.2">
      <c r="A141" s="130"/>
      <c r="B141" s="131"/>
      <c r="C141" s="131"/>
    </row>
    <row r="142" spans="1:45" ht="15.75" customHeight="1" x14ac:dyDescent="0.2">
      <c r="A142" s="130"/>
      <c r="B142" s="131"/>
      <c r="C142" s="131"/>
    </row>
    <row r="143" spans="1:45" ht="15.75" customHeight="1" x14ac:dyDescent="0.2">
      <c r="A143" s="130"/>
      <c r="B143" s="131"/>
      <c r="C143" s="131"/>
    </row>
    <row r="144" spans="1:45" ht="15.75" customHeight="1" x14ac:dyDescent="0.2">
      <c r="A144" s="130"/>
      <c r="B144" s="131"/>
      <c r="C144" s="131"/>
    </row>
    <row r="145" spans="1:3" ht="15.75" customHeight="1" x14ac:dyDescent="0.2">
      <c r="A145" s="130"/>
      <c r="B145" s="131"/>
      <c r="C145" s="131"/>
    </row>
    <row r="146" spans="1:3" ht="15.75" customHeight="1" x14ac:dyDescent="0.2">
      <c r="A146" s="130"/>
      <c r="B146" s="131"/>
      <c r="C146" s="131"/>
    </row>
    <row r="147" spans="1:3" ht="15.75" customHeight="1" x14ac:dyDescent="0.2">
      <c r="A147" s="130"/>
      <c r="B147" s="131"/>
      <c r="C147" s="131"/>
    </row>
    <row r="148" spans="1:3" ht="15.75" customHeight="1" x14ac:dyDescent="0.2">
      <c r="A148" s="130"/>
      <c r="B148" s="131"/>
      <c r="C148" s="131"/>
    </row>
    <row r="149" spans="1:3" ht="15.75" customHeight="1" x14ac:dyDescent="0.2">
      <c r="A149" s="130"/>
      <c r="B149" s="131"/>
      <c r="C149" s="131"/>
    </row>
    <row r="150" spans="1:3" ht="15.75" customHeight="1" x14ac:dyDescent="0.2">
      <c r="A150" s="130"/>
      <c r="B150" s="131"/>
      <c r="C150" s="131"/>
    </row>
    <row r="151" spans="1:3" ht="15.75" customHeight="1" x14ac:dyDescent="0.2">
      <c r="A151" s="130"/>
      <c r="B151" s="131"/>
      <c r="C151" s="131"/>
    </row>
    <row r="152" spans="1:3" ht="15.75" customHeight="1" x14ac:dyDescent="0.2">
      <c r="A152" s="130"/>
      <c r="B152" s="131"/>
      <c r="C152" s="131"/>
    </row>
    <row r="153" spans="1:3" ht="15.75" customHeight="1" x14ac:dyDescent="0.2">
      <c r="A153" s="130"/>
      <c r="B153" s="131"/>
      <c r="C153" s="131"/>
    </row>
    <row r="154" spans="1:3" ht="15.75" customHeight="1" x14ac:dyDescent="0.2">
      <c r="A154" s="130"/>
      <c r="B154" s="131"/>
      <c r="C154" s="131"/>
    </row>
    <row r="155" spans="1:3" ht="15.75" customHeight="1" x14ac:dyDescent="0.2">
      <c r="A155" s="130"/>
      <c r="B155" s="131"/>
      <c r="C155" s="131"/>
    </row>
    <row r="156" spans="1:3" ht="15.75" customHeight="1" x14ac:dyDescent="0.2">
      <c r="A156" s="130"/>
      <c r="B156" s="131"/>
      <c r="C156" s="131"/>
    </row>
    <row r="157" spans="1:3" ht="15.75" customHeight="1" x14ac:dyDescent="0.2">
      <c r="A157" s="130"/>
      <c r="B157" s="131"/>
      <c r="C157" s="131"/>
    </row>
    <row r="158" spans="1:3" ht="15.75" customHeight="1" x14ac:dyDescent="0.2">
      <c r="A158" s="130"/>
      <c r="B158" s="131"/>
      <c r="C158" s="131"/>
    </row>
    <row r="159" spans="1:3" ht="15.75" customHeight="1" x14ac:dyDescent="0.2">
      <c r="A159" s="130"/>
      <c r="B159" s="131"/>
      <c r="C159" s="131"/>
    </row>
    <row r="160" spans="1:3" ht="15.75" customHeight="1" x14ac:dyDescent="0.2">
      <c r="A160" s="130"/>
      <c r="B160" s="131"/>
      <c r="C160" s="131"/>
    </row>
    <row r="161" spans="1:3" ht="15.75" customHeight="1" x14ac:dyDescent="0.2">
      <c r="A161" s="130"/>
      <c r="B161" s="131"/>
      <c r="C161" s="131"/>
    </row>
    <row r="162" spans="1:3" ht="15.75" customHeight="1" x14ac:dyDescent="0.2">
      <c r="A162" s="130"/>
      <c r="B162" s="131"/>
      <c r="C162" s="131"/>
    </row>
    <row r="163" spans="1:3" ht="15.75" customHeight="1" x14ac:dyDescent="0.2">
      <c r="A163" s="130"/>
      <c r="B163" s="131"/>
      <c r="C163" s="131"/>
    </row>
    <row r="164" spans="1:3" ht="15.75" customHeight="1" x14ac:dyDescent="0.2">
      <c r="A164" s="130"/>
      <c r="B164" s="131"/>
      <c r="C164" s="131"/>
    </row>
    <row r="165" spans="1:3" ht="15.75" customHeight="1" x14ac:dyDescent="0.2">
      <c r="A165" s="130"/>
      <c r="B165" s="131"/>
      <c r="C165" s="131"/>
    </row>
    <row r="166" spans="1:3" ht="15.75" customHeight="1" x14ac:dyDescent="0.2">
      <c r="A166" s="130"/>
      <c r="B166" s="131"/>
      <c r="C166" s="131"/>
    </row>
    <row r="167" spans="1:3" ht="15.75" customHeight="1" x14ac:dyDescent="0.2">
      <c r="A167" s="130"/>
      <c r="B167" s="131"/>
      <c r="C167" s="131"/>
    </row>
    <row r="168" spans="1:3" x14ac:dyDescent="0.2">
      <c r="A168" s="130"/>
      <c r="B168" s="131"/>
      <c r="C168" s="131"/>
    </row>
    <row r="169" spans="1:3" x14ac:dyDescent="0.2">
      <c r="A169" s="130"/>
      <c r="B169" s="131"/>
      <c r="C169" s="131"/>
    </row>
    <row r="170" spans="1:3" x14ac:dyDescent="0.2">
      <c r="A170" s="130"/>
      <c r="B170" s="131"/>
      <c r="C170" s="131"/>
    </row>
    <row r="171" spans="1:3" x14ac:dyDescent="0.2">
      <c r="A171" s="130"/>
      <c r="B171" s="131"/>
      <c r="C171" s="131"/>
    </row>
    <row r="172" spans="1:3" x14ac:dyDescent="0.2">
      <c r="A172" s="130"/>
      <c r="B172" s="131"/>
      <c r="C172" s="131"/>
    </row>
    <row r="173" spans="1:3" x14ac:dyDescent="0.2">
      <c r="A173" s="130"/>
      <c r="B173" s="131"/>
      <c r="C173" s="131"/>
    </row>
    <row r="174" spans="1:3" x14ac:dyDescent="0.2">
      <c r="A174" s="130"/>
      <c r="B174" s="131"/>
      <c r="C174" s="131"/>
    </row>
    <row r="175" spans="1:3" x14ac:dyDescent="0.2">
      <c r="A175" s="130"/>
      <c r="B175" s="131"/>
      <c r="C175" s="131"/>
    </row>
    <row r="176" spans="1:3" x14ac:dyDescent="0.2">
      <c r="A176" s="130"/>
      <c r="B176" s="131"/>
      <c r="C176" s="131"/>
    </row>
    <row r="177" spans="1:3" x14ac:dyDescent="0.2">
      <c r="A177" s="130"/>
      <c r="B177" s="131"/>
      <c r="C177" s="131"/>
    </row>
    <row r="178" spans="1:3" x14ac:dyDescent="0.2">
      <c r="A178" s="130"/>
      <c r="B178" s="131"/>
      <c r="C178" s="131"/>
    </row>
    <row r="179" spans="1:3" x14ac:dyDescent="0.2">
      <c r="A179" s="130"/>
      <c r="B179" s="131"/>
      <c r="C179" s="131"/>
    </row>
    <row r="180" spans="1:3" x14ac:dyDescent="0.2">
      <c r="A180" s="130"/>
      <c r="B180" s="131"/>
      <c r="C180" s="131"/>
    </row>
    <row r="181" spans="1:3" x14ac:dyDescent="0.2">
      <c r="A181" s="130"/>
      <c r="B181" s="131"/>
      <c r="C181" s="131"/>
    </row>
    <row r="182" spans="1:3" x14ac:dyDescent="0.2">
      <c r="A182" s="130"/>
      <c r="B182" s="131"/>
      <c r="C182" s="131"/>
    </row>
    <row r="183" spans="1:3" x14ac:dyDescent="0.2">
      <c r="A183" s="130"/>
      <c r="B183" s="131"/>
      <c r="C183" s="131"/>
    </row>
    <row r="184" spans="1:3" x14ac:dyDescent="0.2">
      <c r="A184" s="130"/>
      <c r="B184" s="131"/>
      <c r="C184" s="131"/>
    </row>
    <row r="185" spans="1:3" x14ac:dyDescent="0.2">
      <c r="A185" s="130"/>
      <c r="B185" s="131"/>
      <c r="C185" s="131"/>
    </row>
    <row r="186" spans="1:3" x14ac:dyDescent="0.2">
      <c r="A186" s="130"/>
      <c r="B186" s="131"/>
      <c r="C186" s="131"/>
    </row>
    <row r="187" spans="1:3" x14ac:dyDescent="0.2">
      <c r="A187" s="130"/>
      <c r="B187" s="131"/>
      <c r="C187" s="131"/>
    </row>
    <row r="188" spans="1:3" x14ac:dyDescent="0.2">
      <c r="A188" s="130"/>
      <c r="B188" s="131"/>
      <c r="C188" s="131"/>
    </row>
    <row r="189" spans="1:3" x14ac:dyDescent="0.2">
      <c r="A189" s="130"/>
      <c r="B189" s="131"/>
      <c r="C189" s="131"/>
    </row>
    <row r="190" spans="1:3" x14ac:dyDescent="0.2">
      <c r="A190" s="130"/>
      <c r="B190" s="131"/>
      <c r="C190" s="131"/>
    </row>
    <row r="191" spans="1:3" x14ac:dyDescent="0.2">
      <c r="A191" s="130"/>
      <c r="B191" s="131"/>
      <c r="C191" s="131"/>
    </row>
    <row r="192" spans="1:3" x14ac:dyDescent="0.2">
      <c r="A192" s="130"/>
      <c r="B192" s="131"/>
      <c r="C192" s="131"/>
    </row>
    <row r="193" spans="1:3" x14ac:dyDescent="0.2">
      <c r="A193" s="130"/>
      <c r="B193" s="131"/>
      <c r="C193" s="131"/>
    </row>
    <row r="194" spans="1:3" x14ac:dyDescent="0.2">
      <c r="A194" s="130"/>
      <c r="B194" s="131"/>
      <c r="C194" s="131"/>
    </row>
    <row r="195" spans="1:3" x14ac:dyDescent="0.2">
      <c r="A195" s="130"/>
      <c r="B195" s="131"/>
      <c r="C195" s="131"/>
    </row>
    <row r="196" spans="1:3" x14ac:dyDescent="0.2">
      <c r="A196" s="130"/>
      <c r="B196" s="131"/>
      <c r="C196" s="131"/>
    </row>
    <row r="197" spans="1:3" x14ac:dyDescent="0.2">
      <c r="A197" s="130"/>
      <c r="B197" s="131"/>
      <c r="C197" s="131"/>
    </row>
    <row r="198" spans="1:3" x14ac:dyDescent="0.2">
      <c r="A198" s="130"/>
      <c r="B198" s="131"/>
      <c r="C198" s="131"/>
    </row>
    <row r="199" spans="1:3" x14ac:dyDescent="0.2">
      <c r="A199" s="130"/>
      <c r="B199" s="131"/>
      <c r="C199" s="131"/>
    </row>
    <row r="200" spans="1:3" x14ac:dyDescent="0.2">
      <c r="A200" s="130"/>
      <c r="B200" s="131"/>
      <c r="C200" s="131"/>
    </row>
    <row r="201" spans="1:3" x14ac:dyDescent="0.2">
      <c r="A201" s="130"/>
      <c r="B201" s="131"/>
      <c r="C201" s="131"/>
    </row>
    <row r="202" spans="1:3" x14ac:dyDescent="0.2">
      <c r="A202" s="130"/>
      <c r="B202" s="131"/>
      <c r="C202" s="131"/>
    </row>
    <row r="203" spans="1:3" x14ac:dyDescent="0.2">
      <c r="A203" s="130"/>
      <c r="B203" s="131"/>
      <c r="C203" s="131"/>
    </row>
    <row r="204" spans="1:3" x14ac:dyDescent="0.2">
      <c r="A204" s="130"/>
      <c r="B204" s="131"/>
      <c r="C204" s="131"/>
    </row>
    <row r="205" spans="1:3" x14ac:dyDescent="0.2">
      <c r="A205" s="130"/>
      <c r="B205" s="131"/>
      <c r="C205" s="131"/>
    </row>
    <row r="206" spans="1:3" x14ac:dyDescent="0.2">
      <c r="A206" s="130"/>
      <c r="B206" s="131"/>
      <c r="C206" s="131"/>
    </row>
    <row r="207" spans="1:3" x14ac:dyDescent="0.2">
      <c r="A207" s="130"/>
      <c r="B207" s="131"/>
      <c r="C207" s="131"/>
    </row>
    <row r="208" spans="1:3" x14ac:dyDescent="0.2">
      <c r="A208" s="130"/>
      <c r="B208" s="131"/>
      <c r="C208" s="131"/>
    </row>
    <row r="209" spans="1:3" x14ac:dyDescent="0.2">
      <c r="A209" s="130"/>
      <c r="B209" s="131"/>
      <c r="C209" s="131"/>
    </row>
    <row r="210" spans="1:3" x14ac:dyDescent="0.2">
      <c r="A210" s="130"/>
      <c r="B210" s="131"/>
      <c r="C210" s="131"/>
    </row>
    <row r="211" spans="1:3" x14ac:dyDescent="0.2">
      <c r="A211" s="130"/>
      <c r="B211" s="131"/>
      <c r="C211" s="131"/>
    </row>
    <row r="212" spans="1:3" x14ac:dyDescent="0.2">
      <c r="A212" s="130"/>
      <c r="B212" s="131"/>
      <c r="C212" s="131"/>
    </row>
    <row r="213" spans="1:3" x14ac:dyDescent="0.2">
      <c r="A213" s="130"/>
      <c r="B213" s="131"/>
      <c r="C213" s="131"/>
    </row>
    <row r="214" spans="1:3" x14ac:dyDescent="0.2">
      <c r="A214" s="130"/>
      <c r="B214" s="131"/>
      <c r="C214" s="131"/>
    </row>
    <row r="215" spans="1:3" x14ac:dyDescent="0.2">
      <c r="A215" s="130"/>
      <c r="B215" s="131"/>
      <c r="C215" s="131"/>
    </row>
    <row r="216" spans="1:3" x14ac:dyDescent="0.2">
      <c r="A216" s="130"/>
      <c r="B216" s="131"/>
      <c r="C216" s="131"/>
    </row>
    <row r="217" spans="1:3" x14ac:dyDescent="0.2">
      <c r="A217" s="130"/>
      <c r="B217" s="131"/>
      <c r="C217" s="131"/>
    </row>
    <row r="218" spans="1:3" x14ac:dyDescent="0.2">
      <c r="A218" s="130"/>
      <c r="B218" s="131"/>
      <c r="C218" s="131"/>
    </row>
    <row r="219" spans="1:3" x14ac:dyDescent="0.2">
      <c r="A219" s="130"/>
      <c r="B219" s="131"/>
      <c r="C219" s="131"/>
    </row>
    <row r="220" spans="1:3" x14ac:dyDescent="0.2">
      <c r="A220" s="130"/>
      <c r="B220" s="131"/>
      <c r="C220" s="131"/>
    </row>
    <row r="221" spans="1:3" x14ac:dyDescent="0.2">
      <c r="A221" s="130"/>
      <c r="B221" s="131"/>
      <c r="C221" s="131"/>
    </row>
    <row r="222" spans="1:3" x14ac:dyDescent="0.2">
      <c r="A222" s="130"/>
      <c r="B222" s="131"/>
      <c r="C222" s="131"/>
    </row>
    <row r="223" spans="1:3" x14ac:dyDescent="0.2">
      <c r="A223" s="130"/>
      <c r="B223" s="131"/>
      <c r="C223" s="131"/>
    </row>
    <row r="224" spans="1:3" x14ac:dyDescent="0.2">
      <c r="A224" s="130"/>
      <c r="B224" s="131"/>
      <c r="C224" s="131"/>
    </row>
    <row r="225" spans="1:3" x14ac:dyDescent="0.2">
      <c r="A225" s="130"/>
      <c r="B225" s="131"/>
      <c r="C225" s="131"/>
    </row>
    <row r="226" spans="1:3" x14ac:dyDescent="0.2">
      <c r="A226" s="130"/>
      <c r="B226" s="131"/>
      <c r="C226" s="131"/>
    </row>
    <row r="227" spans="1:3" x14ac:dyDescent="0.2">
      <c r="A227" s="130"/>
      <c r="B227" s="131"/>
      <c r="C227" s="131"/>
    </row>
    <row r="228" spans="1:3" x14ac:dyDescent="0.2">
      <c r="A228" s="130"/>
      <c r="B228" s="131"/>
      <c r="C228" s="131"/>
    </row>
    <row r="229" spans="1:3" x14ac:dyDescent="0.2">
      <c r="A229" s="130"/>
      <c r="B229" s="131"/>
      <c r="C229" s="131"/>
    </row>
    <row r="230" spans="1:3" x14ac:dyDescent="0.2">
      <c r="A230" s="130"/>
      <c r="B230" s="131"/>
      <c r="C230" s="131"/>
    </row>
    <row r="231" spans="1:3" x14ac:dyDescent="0.2">
      <c r="A231" s="130"/>
      <c r="B231" s="131"/>
      <c r="C231" s="131"/>
    </row>
    <row r="232" spans="1:3" x14ac:dyDescent="0.2">
      <c r="A232" s="130"/>
      <c r="B232" s="131"/>
      <c r="C232" s="131"/>
    </row>
  </sheetData>
  <protectedRanges>
    <protectedRange sqref="C49" name="Tartomány4"/>
    <protectedRange sqref="C61:C62" name="Tartomány4_1"/>
    <protectedRange sqref="C20:C25" name="Tartomány1_2_1"/>
    <protectedRange sqref="C40:C41 C34:C35" name="Tartomány1_2_1_4"/>
  </protectedRanges>
  <mergeCells count="55">
    <mergeCell ref="A6:A9"/>
    <mergeCell ref="B6:B9"/>
    <mergeCell ref="C6:C9"/>
    <mergeCell ref="D6:AA6"/>
    <mergeCell ref="AB6:AM6"/>
    <mergeCell ref="N8:N9"/>
    <mergeCell ref="AF8:AF9"/>
    <mergeCell ref="O8:O9"/>
    <mergeCell ref="P8:Q8"/>
    <mergeCell ref="R8:S8"/>
    <mergeCell ref="T8:T9"/>
    <mergeCell ref="U8:U9"/>
    <mergeCell ref="V8:W8"/>
    <mergeCell ref="A1:AS1"/>
    <mergeCell ref="A2:AS2"/>
    <mergeCell ref="A3:AS3"/>
    <mergeCell ref="A4:AS4"/>
    <mergeCell ref="A5:AS5"/>
    <mergeCell ref="AN6:AS7"/>
    <mergeCell ref="AT6:AT9"/>
    <mergeCell ref="AU6:AU9"/>
    <mergeCell ref="D7:I7"/>
    <mergeCell ref="J7:O7"/>
    <mergeCell ref="P7:U7"/>
    <mergeCell ref="V7:AA7"/>
    <mergeCell ref="AB7:AG7"/>
    <mergeCell ref="AH7:AM7"/>
    <mergeCell ref="D8:E8"/>
    <mergeCell ref="F8:G8"/>
    <mergeCell ref="H8:H9"/>
    <mergeCell ref="I8:I9"/>
    <mergeCell ref="J8:K8"/>
    <mergeCell ref="L8:M8"/>
    <mergeCell ref="AD8:AE8"/>
    <mergeCell ref="AP8:AQ8"/>
    <mergeCell ref="AR8:AR9"/>
    <mergeCell ref="AS8:AS9"/>
    <mergeCell ref="D39:AA39"/>
    <mergeCell ref="AB39:AM39"/>
    <mergeCell ref="AN39:AS39"/>
    <mergeCell ref="AG8:AG9"/>
    <mergeCell ref="AH8:AI8"/>
    <mergeCell ref="AJ8:AK8"/>
    <mergeCell ref="AL8:AL9"/>
    <mergeCell ref="AM8:AM9"/>
    <mergeCell ref="AN8:AO8"/>
    <mergeCell ref="X8:Y8"/>
    <mergeCell ref="Z8:Z9"/>
    <mergeCell ref="AA8:AA9"/>
    <mergeCell ref="AB8:AC8"/>
    <mergeCell ref="D44:AA44"/>
    <mergeCell ref="AB44:AM44"/>
    <mergeCell ref="AN44:AS44"/>
    <mergeCell ref="A48:AA48"/>
    <mergeCell ref="A49:AA49"/>
  </mergeCells>
  <pageMargins left="0.7" right="0.7" top="0.75" bottom="0.75" header="0.3" footer="0.3"/>
  <pageSetup paperSize="8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</sheetPr>
  <dimension ref="A1:D70"/>
  <sheetViews>
    <sheetView zoomScaleNormal="100" workbookViewId="0">
      <selection activeCell="O13" sqref="O13"/>
    </sheetView>
  </sheetViews>
  <sheetFormatPr defaultColWidth="10.6640625" defaultRowHeight="12.75" x14ac:dyDescent="0.2"/>
  <cols>
    <col min="1" max="1" width="14.6640625" style="822" customWidth="1"/>
    <col min="2" max="2" width="49" style="96" bestFit="1" customWidth="1"/>
    <col min="3" max="3" width="13.1640625" style="822" customWidth="1"/>
    <col min="4" max="4" width="44.33203125" style="96" customWidth="1"/>
    <col min="5" max="16384" width="10.6640625" style="96"/>
  </cols>
  <sheetData>
    <row r="1" spans="1:4" x14ac:dyDescent="0.2">
      <c r="A1" s="1174" t="s">
        <v>815</v>
      </c>
      <c r="B1" s="1174"/>
      <c r="C1" s="1174"/>
      <c r="D1" s="1174"/>
    </row>
    <row r="2" spans="1:4" x14ac:dyDescent="0.2">
      <c r="A2" s="1175" t="s">
        <v>595</v>
      </c>
      <c r="B2" s="1175"/>
      <c r="C2" s="1175"/>
      <c r="D2" s="1175"/>
    </row>
    <row r="3" spans="1:4" x14ac:dyDescent="0.2">
      <c r="A3" s="1176" t="s">
        <v>596</v>
      </c>
      <c r="B3" s="1175" t="s">
        <v>597</v>
      </c>
      <c r="C3" s="1175" t="s">
        <v>598</v>
      </c>
      <c r="D3" s="1175"/>
    </row>
    <row r="4" spans="1:4" x14ac:dyDescent="0.2">
      <c r="A4" s="1176"/>
      <c r="B4" s="1175"/>
      <c r="C4" s="823" t="s">
        <v>596</v>
      </c>
      <c r="D4" s="97" t="s">
        <v>599</v>
      </c>
    </row>
    <row r="5" spans="1:4" x14ac:dyDescent="0.2">
      <c r="A5" s="814" t="s">
        <v>591</v>
      </c>
      <c r="B5" s="98" t="s">
        <v>77</v>
      </c>
      <c r="C5" s="814" t="s">
        <v>71</v>
      </c>
      <c r="D5" s="98" t="s">
        <v>72</v>
      </c>
    </row>
    <row r="6" spans="1:4" x14ac:dyDescent="0.2">
      <c r="A6" s="814" t="s">
        <v>91</v>
      </c>
      <c r="B6" s="98" t="s">
        <v>92</v>
      </c>
      <c r="C6" s="814" t="s">
        <v>89</v>
      </c>
      <c r="D6" s="98" t="s">
        <v>90</v>
      </c>
    </row>
    <row r="7" spans="1:4" x14ac:dyDescent="0.2">
      <c r="A7" s="814" t="s">
        <v>93</v>
      </c>
      <c r="B7" s="98" t="s">
        <v>94</v>
      </c>
      <c r="C7" s="814" t="s">
        <v>91</v>
      </c>
      <c r="D7" s="98" t="s">
        <v>92</v>
      </c>
    </row>
    <row r="8" spans="1:4" x14ac:dyDescent="0.2">
      <c r="A8" s="814" t="s">
        <v>95</v>
      </c>
      <c r="B8" s="98" t="s">
        <v>96</v>
      </c>
      <c r="C8" s="814" t="s">
        <v>93</v>
      </c>
      <c r="D8" s="98" t="s">
        <v>94</v>
      </c>
    </row>
    <row r="9" spans="1:4" x14ac:dyDescent="0.2">
      <c r="A9" s="814" t="s">
        <v>97</v>
      </c>
      <c r="B9" s="98" t="s">
        <v>98</v>
      </c>
      <c r="C9" s="814" t="s">
        <v>95</v>
      </c>
      <c r="D9" s="98" t="s">
        <v>96</v>
      </c>
    </row>
    <row r="10" spans="1:4" x14ac:dyDescent="0.2">
      <c r="A10" s="865" t="s">
        <v>100</v>
      </c>
      <c r="B10" s="866" t="s">
        <v>101</v>
      </c>
      <c r="C10" s="865" t="s">
        <v>89</v>
      </c>
      <c r="D10" s="866" t="s">
        <v>90</v>
      </c>
    </row>
    <row r="11" spans="1:4" x14ac:dyDescent="0.2">
      <c r="A11" s="814" t="s">
        <v>102</v>
      </c>
      <c r="B11" s="98" t="s">
        <v>103</v>
      </c>
      <c r="C11" s="814" t="s">
        <v>100</v>
      </c>
      <c r="D11" s="98" t="s">
        <v>101</v>
      </c>
    </row>
    <row r="12" spans="1:4" x14ac:dyDescent="0.2">
      <c r="A12" s="814" t="s">
        <v>430</v>
      </c>
      <c r="B12" s="98" t="s">
        <v>109</v>
      </c>
      <c r="C12" s="814" t="s">
        <v>429</v>
      </c>
      <c r="D12" s="98" t="s">
        <v>108</v>
      </c>
    </row>
    <row r="13" spans="1:4" x14ac:dyDescent="0.2">
      <c r="A13" s="814" t="s">
        <v>110</v>
      </c>
      <c r="B13" s="98" t="s">
        <v>111</v>
      </c>
      <c r="C13" s="814" t="s">
        <v>429</v>
      </c>
      <c r="D13" s="98" t="s">
        <v>600</v>
      </c>
    </row>
    <row r="14" spans="1:4" x14ac:dyDescent="0.2">
      <c r="A14" s="814" t="s">
        <v>112</v>
      </c>
      <c r="B14" s="98" t="s">
        <v>113</v>
      </c>
      <c r="C14" s="814" t="s">
        <v>601</v>
      </c>
      <c r="D14" s="98" t="s">
        <v>111</v>
      </c>
    </row>
    <row r="15" spans="1:4" x14ac:dyDescent="0.2">
      <c r="A15" s="814" t="s">
        <v>118</v>
      </c>
      <c r="B15" s="98" t="s">
        <v>119</v>
      </c>
      <c r="C15" s="814" t="s">
        <v>561</v>
      </c>
      <c r="D15" s="98" t="s">
        <v>88</v>
      </c>
    </row>
    <row r="16" spans="1:4" x14ac:dyDescent="0.2">
      <c r="A16" s="814" t="s">
        <v>120</v>
      </c>
      <c r="B16" s="98" t="s">
        <v>121</v>
      </c>
      <c r="C16" s="814" t="s">
        <v>118</v>
      </c>
      <c r="D16" s="98" t="s">
        <v>119</v>
      </c>
    </row>
    <row r="17" spans="1:4" x14ac:dyDescent="0.2">
      <c r="A17" s="1172" t="s">
        <v>122</v>
      </c>
      <c r="B17" s="1173" t="s">
        <v>123</v>
      </c>
      <c r="C17" s="814" t="s">
        <v>73</v>
      </c>
      <c r="D17" s="98" t="s">
        <v>74</v>
      </c>
    </row>
    <row r="18" spans="1:4" x14ac:dyDescent="0.2">
      <c r="A18" s="1172"/>
      <c r="B18" s="1173"/>
      <c r="C18" s="814" t="s">
        <v>560</v>
      </c>
      <c r="D18" s="98" t="s">
        <v>83</v>
      </c>
    </row>
    <row r="19" spans="1:4" x14ac:dyDescent="0.2">
      <c r="A19" s="814" t="s">
        <v>642</v>
      </c>
      <c r="B19" s="771" t="s">
        <v>643</v>
      </c>
      <c r="C19" s="814" t="s">
        <v>560</v>
      </c>
      <c r="D19" s="98" t="s">
        <v>83</v>
      </c>
    </row>
    <row r="20" spans="1:4" x14ac:dyDescent="0.2">
      <c r="A20" s="814" t="s">
        <v>124</v>
      </c>
      <c r="B20" s="98" t="s">
        <v>125</v>
      </c>
      <c r="C20" s="814" t="s">
        <v>122</v>
      </c>
      <c r="D20" s="98" t="s">
        <v>123</v>
      </c>
    </row>
    <row r="21" spans="1:4" x14ac:dyDescent="0.2">
      <c r="A21" s="1172" t="s">
        <v>363</v>
      </c>
      <c r="B21" s="1173" t="s">
        <v>362</v>
      </c>
      <c r="C21" s="1172" t="s">
        <v>580</v>
      </c>
      <c r="D21" s="1172" t="s">
        <v>579</v>
      </c>
    </row>
    <row r="22" spans="1:4" x14ac:dyDescent="0.2">
      <c r="A22" s="1172"/>
      <c r="B22" s="1173"/>
      <c r="C22" s="1172"/>
      <c r="D22" s="1172"/>
    </row>
    <row r="23" spans="1:4" x14ac:dyDescent="0.2">
      <c r="A23" s="814" t="s">
        <v>364</v>
      </c>
      <c r="B23" s="98" t="s">
        <v>365</v>
      </c>
      <c r="C23" s="814" t="s">
        <v>363</v>
      </c>
      <c r="D23" s="98" t="s">
        <v>362</v>
      </c>
    </row>
    <row r="24" spans="1:4" x14ac:dyDescent="0.2">
      <c r="A24" s="867" t="s">
        <v>642</v>
      </c>
      <c r="B24" s="868" t="s">
        <v>643</v>
      </c>
      <c r="C24" s="867" t="s">
        <v>836</v>
      </c>
      <c r="D24" s="868" t="s">
        <v>837</v>
      </c>
    </row>
    <row r="25" spans="1:4" ht="25.5" x14ac:dyDescent="0.2">
      <c r="A25" s="814" t="s">
        <v>557</v>
      </c>
      <c r="B25" s="98" t="s">
        <v>366</v>
      </c>
      <c r="C25" s="814" t="s">
        <v>616</v>
      </c>
      <c r="D25" s="98" t="s">
        <v>615</v>
      </c>
    </row>
    <row r="26" spans="1:4" ht="25.5" x14ac:dyDescent="0.2">
      <c r="A26" s="814" t="s">
        <v>558</v>
      </c>
      <c r="B26" s="98" t="s">
        <v>367</v>
      </c>
      <c r="C26" s="814" t="s">
        <v>616</v>
      </c>
      <c r="D26" s="98" t="s">
        <v>579</v>
      </c>
    </row>
    <row r="27" spans="1:4" ht="25.5" x14ac:dyDescent="0.2">
      <c r="A27" s="814" t="s">
        <v>555</v>
      </c>
      <c r="B27" s="98" t="s">
        <v>563</v>
      </c>
      <c r="C27" s="814" t="s">
        <v>616</v>
      </c>
      <c r="D27" s="98" t="s">
        <v>579</v>
      </c>
    </row>
    <row r="28" spans="1:4" x14ac:dyDescent="0.2">
      <c r="A28" s="865" t="s">
        <v>782</v>
      </c>
      <c r="B28" s="866" t="s">
        <v>137</v>
      </c>
      <c r="C28" s="865" t="s">
        <v>781</v>
      </c>
      <c r="D28" s="866" t="s">
        <v>136</v>
      </c>
    </row>
    <row r="29" spans="1:4" x14ac:dyDescent="0.2">
      <c r="A29" s="869" t="s">
        <v>785</v>
      </c>
      <c r="B29" s="870" t="s">
        <v>784</v>
      </c>
      <c r="C29" s="869" t="s">
        <v>782</v>
      </c>
      <c r="D29" s="870" t="s">
        <v>137</v>
      </c>
    </row>
    <row r="30" spans="1:4" x14ac:dyDescent="0.2">
      <c r="A30" s="814" t="s">
        <v>144</v>
      </c>
      <c r="B30" s="98" t="s">
        <v>145</v>
      </c>
      <c r="C30" s="814" t="s">
        <v>142</v>
      </c>
      <c r="D30" s="98" t="s">
        <v>143</v>
      </c>
    </row>
    <row r="31" spans="1:4" x14ac:dyDescent="0.2">
      <c r="A31" s="814" t="s">
        <v>146</v>
      </c>
      <c r="B31" s="98" t="s">
        <v>147</v>
      </c>
      <c r="C31" s="814" t="s">
        <v>144</v>
      </c>
      <c r="D31" s="98" t="s">
        <v>145</v>
      </c>
    </row>
    <row r="32" spans="1:4" x14ac:dyDescent="0.2">
      <c r="A32" s="814" t="s">
        <v>148</v>
      </c>
      <c r="B32" s="98" t="s">
        <v>149</v>
      </c>
      <c r="C32" s="814" t="s">
        <v>146</v>
      </c>
      <c r="D32" s="98" t="s">
        <v>147</v>
      </c>
    </row>
    <row r="33" spans="1:4" x14ac:dyDescent="0.2">
      <c r="A33" s="820" t="s">
        <v>822</v>
      </c>
      <c r="B33" s="772" t="s">
        <v>638</v>
      </c>
      <c r="C33" s="820" t="s">
        <v>148</v>
      </c>
      <c r="D33" s="772" t="s">
        <v>149</v>
      </c>
    </row>
    <row r="34" spans="1:4" x14ac:dyDescent="0.2">
      <c r="A34" s="820" t="s">
        <v>828</v>
      </c>
      <c r="B34" s="772" t="s">
        <v>640</v>
      </c>
      <c r="C34" s="820" t="s">
        <v>822</v>
      </c>
      <c r="D34" s="772" t="s">
        <v>638</v>
      </c>
    </row>
    <row r="35" spans="1:4" x14ac:dyDescent="0.2">
      <c r="A35" s="867" t="s">
        <v>786</v>
      </c>
      <c r="B35" s="868" t="s">
        <v>835</v>
      </c>
      <c r="C35" s="867" t="s">
        <v>68</v>
      </c>
      <c r="D35" s="868" t="s">
        <v>69</v>
      </c>
    </row>
    <row r="36" spans="1:4" x14ac:dyDescent="0.2">
      <c r="A36" s="814" t="s">
        <v>162</v>
      </c>
      <c r="B36" s="98" t="s">
        <v>602</v>
      </c>
      <c r="C36" s="814" t="s">
        <v>68</v>
      </c>
      <c r="D36" s="98" t="s">
        <v>69</v>
      </c>
    </row>
    <row r="37" spans="1:4" x14ac:dyDescent="0.2">
      <c r="A37" s="814" t="s">
        <v>164</v>
      </c>
      <c r="B37" s="98" t="s">
        <v>603</v>
      </c>
      <c r="C37" s="814" t="s">
        <v>162</v>
      </c>
      <c r="D37" s="98" t="s">
        <v>602</v>
      </c>
    </row>
    <row r="38" spans="1:4" x14ac:dyDescent="0.2">
      <c r="A38" s="814" t="s">
        <v>166</v>
      </c>
      <c r="B38" s="98" t="s">
        <v>604</v>
      </c>
      <c r="C38" s="814" t="s">
        <v>164</v>
      </c>
      <c r="D38" s="98" t="s">
        <v>603</v>
      </c>
    </row>
    <row r="39" spans="1:4" x14ac:dyDescent="0.2">
      <c r="A39" s="814" t="s">
        <v>168</v>
      </c>
      <c r="B39" s="98" t="s">
        <v>169</v>
      </c>
      <c r="C39" s="814" t="s">
        <v>166</v>
      </c>
      <c r="D39" s="98" t="s">
        <v>604</v>
      </c>
    </row>
    <row r="40" spans="1:4" x14ac:dyDescent="0.2">
      <c r="A40" s="814" t="s">
        <v>170</v>
      </c>
      <c r="B40" s="98" t="s">
        <v>171</v>
      </c>
      <c r="C40" s="814" t="s">
        <v>168</v>
      </c>
      <c r="D40" s="98" t="s">
        <v>169</v>
      </c>
    </row>
    <row r="41" spans="1:4" x14ac:dyDescent="0.2">
      <c r="A41" s="814" t="s">
        <v>174</v>
      </c>
      <c r="B41" s="98" t="s">
        <v>175</v>
      </c>
      <c r="C41" s="814" t="s">
        <v>172</v>
      </c>
      <c r="D41" s="98" t="s">
        <v>605</v>
      </c>
    </row>
    <row r="42" spans="1:4" x14ac:dyDescent="0.2">
      <c r="A42" s="814" t="s">
        <v>606</v>
      </c>
      <c r="B42" s="98" t="s">
        <v>177</v>
      </c>
      <c r="C42" s="814" t="s">
        <v>174</v>
      </c>
      <c r="D42" s="98" t="s">
        <v>175</v>
      </c>
    </row>
    <row r="43" spans="1:4" x14ac:dyDescent="0.2">
      <c r="A43" s="814" t="s">
        <v>180</v>
      </c>
      <c r="B43" s="98" t="s">
        <v>181</v>
      </c>
      <c r="C43" s="814" t="s">
        <v>178</v>
      </c>
      <c r="D43" s="98" t="s">
        <v>179</v>
      </c>
    </row>
    <row r="44" spans="1:4" x14ac:dyDescent="0.2">
      <c r="A44" s="814" t="s">
        <v>518</v>
      </c>
      <c r="B44" s="98" t="s">
        <v>435</v>
      </c>
      <c r="C44" s="814" t="s">
        <v>517</v>
      </c>
      <c r="D44" s="98" t="s">
        <v>434</v>
      </c>
    </row>
    <row r="45" spans="1:4" x14ac:dyDescent="0.2">
      <c r="A45" s="814" t="s">
        <v>519</v>
      </c>
      <c r="B45" s="98" t="s">
        <v>436</v>
      </c>
      <c r="C45" s="814" t="s">
        <v>518</v>
      </c>
      <c r="D45" s="98" t="s">
        <v>617</v>
      </c>
    </row>
    <row r="46" spans="1:4" ht="13.5" customHeight="1" x14ac:dyDescent="0.2">
      <c r="A46" s="814" t="s">
        <v>523</v>
      </c>
      <c r="B46" s="98" t="s">
        <v>526</v>
      </c>
      <c r="C46" s="814" t="s">
        <v>525</v>
      </c>
      <c r="D46" s="98" t="s">
        <v>433</v>
      </c>
    </row>
    <row r="47" spans="1:4" ht="12" customHeight="1" x14ac:dyDescent="0.2">
      <c r="A47" s="814" t="s">
        <v>524</v>
      </c>
      <c r="B47" s="98" t="s">
        <v>527</v>
      </c>
      <c r="C47" s="814" t="s">
        <v>523</v>
      </c>
      <c r="D47" s="98" t="s">
        <v>526</v>
      </c>
    </row>
    <row r="48" spans="1:4" ht="12.75" customHeight="1" x14ac:dyDescent="0.2">
      <c r="A48" s="814" t="s">
        <v>521</v>
      </c>
      <c r="B48" s="98" t="s">
        <v>528</v>
      </c>
      <c r="C48" s="814" t="s">
        <v>524</v>
      </c>
      <c r="D48" s="98" t="s">
        <v>527</v>
      </c>
    </row>
    <row r="49" spans="1:4" ht="25.5" customHeight="1" x14ac:dyDescent="0.2">
      <c r="A49" s="814" t="s">
        <v>531</v>
      </c>
      <c r="B49" s="98" t="s">
        <v>534</v>
      </c>
      <c r="C49" s="814" t="s">
        <v>530</v>
      </c>
      <c r="D49" s="98" t="s">
        <v>533</v>
      </c>
    </row>
    <row r="50" spans="1:4" x14ac:dyDescent="0.2">
      <c r="A50" s="814" t="s">
        <v>532</v>
      </c>
      <c r="B50" s="98" t="s">
        <v>535</v>
      </c>
      <c r="C50" s="814" t="s">
        <v>531</v>
      </c>
      <c r="D50" s="98" t="s">
        <v>534</v>
      </c>
    </row>
    <row r="51" spans="1:4" x14ac:dyDescent="0.2">
      <c r="A51" s="814" t="s">
        <v>522</v>
      </c>
      <c r="B51" s="98" t="s">
        <v>529</v>
      </c>
      <c r="C51" s="814" t="s">
        <v>532</v>
      </c>
      <c r="D51" s="98" t="s">
        <v>535</v>
      </c>
    </row>
    <row r="52" spans="1:4" x14ac:dyDescent="0.2">
      <c r="A52" s="814" t="s">
        <v>581</v>
      </c>
      <c r="B52" s="98" t="s">
        <v>583</v>
      </c>
      <c r="C52" s="814" t="s">
        <v>517</v>
      </c>
      <c r="D52" s="98" t="s">
        <v>607</v>
      </c>
    </row>
    <row r="53" spans="1:4" x14ac:dyDescent="0.2">
      <c r="A53" s="1169" t="s">
        <v>541</v>
      </c>
      <c r="B53" s="1170" t="s">
        <v>215</v>
      </c>
      <c r="C53" s="1171" t="s">
        <v>808</v>
      </c>
      <c r="D53" s="1171" t="s">
        <v>809</v>
      </c>
    </row>
    <row r="54" spans="1:4" x14ac:dyDescent="0.2">
      <c r="A54" s="1169"/>
      <c r="B54" s="1170"/>
      <c r="C54" s="1171"/>
      <c r="D54" s="1171"/>
    </row>
    <row r="55" spans="1:4" ht="25.5" x14ac:dyDescent="0.2">
      <c r="A55" s="815" t="s">
        <v>544</v>
      </c>
      <c r="B55" s="816" t="s">
        <v>810</v>
      </c>
      <c r="C55" s="817" t="s">
        <v>808</v>
      </c>
      <c r="D55" s="824" t="s">
        <v>809</v>
      </c>
    </row>
    <row r="56" spans="1:4" ht="25.5" x14ac:dyDescent="0.2">
      <c r="A56" s="821" t="s">
        <v>811</v>
      </c>
      <c r="B56" s="816" t="s">
        <v>812</v>
      </c>
      <c r="C56" s="817" t="s">
        <v>808</v>
      </c>
      <c r="D56" s="824" t="s">
        <v>809</v>
      </c>
    </row>
    <row r="57" spans="1:4" ht="25.5" x14ac:dyDescent="0.2">
      <c r="A57" s="821" t="s">
        <v>813</v>
      </c>
      <c r="B57" s="819" t="s">
        <v>218</v>
      </c>
      <c r="C57" s="817" t="s">
        <v>814</v>
      </c>
      <c r="D57" s="824" t="s">
        <v>809</v>
      </c>
    </row>
    <row r="58" spans="1:4" x14ac:dyDescent="0.2">
      <c r="A58" s="821" t="s">
        <v>587</v>
      </c>
      <c r="B58" s="818" t="s">
        <v>201</v>
      </c>
      <c r="C58" s="821" t="s">
        <v>571</v>
      </c>
      <c r="D58" s="818" t="s">
        <v>200</v>
      </c>
    </row>
    <row r="59" spans="1:4" x14ac:dyDescent="0.2">
      <c r="A59" s="821" t="s">
        <v>586</v>
      </c>
      <c r="B59" s="818" t="s">
        <v>199</v>
      </c>
      <c r="C59" s="821" t="s">
        <v>585</v>
      </c>
      <c r="D59" s="818" t="s">
        <v>198</v>
      </c>
    </row>
    <row r="60" spans="1:4" x14ac:dyDescent="0.2">
      <c r="A60" s="821" t="s">
        <v>539</v>
      </c>
      <c r="B60" s="818" t="s">
        <v>816</v>
      </c>
      <c r="C60" s="821" t="s">
        <v>536</v>
      </c>
      <c r="D60" s="818" t="s">
        <v>207</v>
      </c>
    </row>
    <row r="61" spans="1:4" x14ac:dyDescent="0.2">
      <c r="A61" s="822" t="s">
        <v>573</v>
      </c>
      <c r="B61" s="96" t="s">
        <v>594</v>
      </c>
      <c r="C61" s="822" t="s">
        <v>553</v>
      </c>
      <c r="D61" s="96" t="s">
        <v>593</v>
      </c>
    </row>
    <row r="62" spans="1:4" x14ac:dyDescent="0.2">
      <c r="A62" s="821" t="s">
        <v>223</v>
      </c>
      <c r="B62" s="818" t="s">
        <v>224</v>
      </c>
      <c r="C62" s="821" t="s">
        <v>221</v>
      </c>
      <c r="D62" s="818" t="s">
        <v>222</v>
      </c>
    </row>
    <row r="63" spans="1:4" x14ac:dyDescent="0.2">
      <c r="A63" s="821" t="s">
        <v>225</v>
      </c>
      <c r="B63" s="818" t="s">
        <v>226</v>
      </c>
      <c r="C63" s="821" t="s">
        <v>223</v>
      </c>
      <c r="D63" s="818" t="s">
        <v>224</v>
      </c>
    </row>
    <row r="64" spans="1:4" x14ac:dyDescent="0.2">
      <c r="A64" s="821" t="s">
        <v>227</v>
      </c>
      <c r="B64" s="818" t="s">
        <v>228</v>
      </c>
      <c r="C64" s="821" t="s">
        <v>225</v>
      </c>
      <c r="D64" s="818" t="s">
        <v>226</v>
      </c>
    </row>
    <row r="65" spans="1:4" x14ac:dyDescent="0.2">
      <c r="A65" s="821" t="s">
        <v>231</v>
      </c>
      <c r="B65" s="818" t="s">
        <v>232</v>
      </c>
      <c r="C65" s="821" t="s">
        <v>229</v>
      </c>
      <c r="D65" s="818" t="s">
        <v>230</v>
      </c>
    </row>
    <row r="66" spans="1:4" x14ac:dyDescent="0.2">
      <c r="A66" s="821" t="s">
        <v>233</v>
      </c>
      <c r="B66" s="818" t="s">
        <v>234</v>
      </c>
      <c r="C66" s="821" t="s">
        <v>231</v>
      </c>
      <c r="D66" s="818" t="s">
        <v>232</v>
      </c>
    </row>
    <row r="67" spans="1:4" x14ac:dyDescent="0.2">
      <c r="A67" s="821" t="s">
        <v>235</v>
      </c>
      <c r="B67" s="818" t="s">
        <v>236</v>
      </c>
      <c r="C67" s="821" t="s">
        <v>233</v>
      </c>
      <c r="D67" s="818" t="s">
        <v>234</v>
      </c>
    </row>
    <row r="68" spans="1:4" x14ac:dyDescent="0.2">
      <c r="A68" s="821" t="s">
        <v>547</v>
      </c>
      <c r="B68" s="818" t="s">
        <v>818</v>
      </c>
      <c r="C68" s="821" t="s">
        <v>229</v>
      </c>
      <c r="D68" s="818" t="s">
        <v>230</v>
      </c>
    </row>
    <row r="69" spans="1:4" x14ac:dyDescent="0.2">
      <c r="A69" s="821" t="s">
        <v>549</v>
      </c>
      <c r="B69" s="818" t="s">
        <v>551</v>
      </c>
      <c r="C69" s="821" t="s">
        <v>548</v>
      </c>
      <c r="D69" s="818" t="s">
        <v>817</v>
      </c>
    </row>
    <row r="70" spans="1:4" x14ac:dyDescent="0.2">
      <c r="A70" s="818" t="s">
        <v>243</v>
      </c>
      <c r="B70" s="818" t="s">
        <v>244</v>
      </c>
      <c r="C70" s="818" t="s">
        <v>241</v>
      </c>
      <c r="D70" s="818" t="s">
        <v>242</v>
      </c>
    </row>
  </sheetData>
  <sheetProtection selectLockedCells="1" selectUnlockedCells="1"/>
  <protectedRanges>
    <protectedRange sqref="D52" name="Tartomány1_2_1"/>
  </protectedRanges>
  <mergeCells count="15">
    <mergeCell ref="A17:A18"/>
    <mergeCell ref="B17:B18"/>
    <mergeCell ref="C21:C22"/>
    <mergeCell ref="D21:D22"/>
    <mergeCell ref="A1:D1"/>
    <mergeCell ref="A2:D2"/>
    <mergeCell ref="A3:A4"/>
    <mergeCell ref="B3:B4"/>
    <mergeCell ref="C3:D3"/>
    <mergeCell ref="A53:A54"/>
    <mergeCell ref="B53:B54"/>
    <mergeCell ref="C53:C54"/>
    <mergeCell ref="D53:D54"/>
    <mergeCell ref="A21:A22"/>
    <mergeCell ref="B21:B22"/>
  </mergeCells>
  <pageMargins left="0.75" right="0.75" top="1" bottom="1" header="0.5" footer="0.5"/>
  <pageSetup paperSize="9" scale="77" orientation="portrait" r:id="rId1"/>
  <headerFooter alignWithMargins="0">
    <oddHeader>&amp;R&amp;"Arial,Normál"&amp;12 1/1. számú melléklet a  bűnügyi igazgatási alapképzési szak tantervéhez</oddHeader>
    <oddFooter>&amp;R&amp;Z&amp;F  &amp;D</oddFooter>
  </headerFooter>
  <rowBreaks count="1" manualBreakCount="1">
    <brk id="40" max="16383" man="1"/>
  </rowBreaks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6</vt:i4>
      </vt:variant>
    </vt:vector>
  </HeadingPairs>
  <TitlesOfParts>
    <vt:vector size="13" baseType="lpstr">
      <vt:lpstr>BŰIGSZAK</vt:lpstr>
      <vt:lpstr>Bünűgyi nyomozó</vt:lpstr>
      <vt:lpstr>GV</vt:lpstr>
      <vt:lpstr>hírszerző</vt:lpstr>
      <vt:lpstr>info</vt:lpstr>
      <vt:lpstr>pü</vt:lpstr>
      <vt:lpstr>Előtanulmányi rend</vt:lpstr>
      <vt:lpstr>BŰIGSZAK!Nyomtatási_terület</vt:lpstr>
      <vt:lpstr>'Bünűgyi nyomozó'!Nyomtatási_terület</vt:lpstr>
      <vt:lpstr>GV!Nyomtatási_terület</vt:lpstr>
      <vt:lpstr>hírszerző!Nyomtatási_terület</vt:lpstr>
      <vt:lpstr>info!Nyomtatási_terület</vt:lpstr>
      <vt:lpstr>pü!Nyomtatási_terület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Editke</dc:creator>
  <cp:lastModifiedBy>Mikóczi Márta</cp:lastModifiedBy>
  <cp:lastPrinted>2022-10-24T06:28:55Z</cp:lastPrinted>
  <dcterms:created xsi:type="dcterms:W3CDTF">2013-03-06T07:49:00Z</dcterms:created>
  <dcterms:modified xsi:type="dcterms:W3CDTF">2023-06-22T07:35:38Z</dcterms:modified>
</cp:coreProperties>
</file>